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orciorg.sharepoint.com/sites/ARXIU/PatronalCapss/0000 III Conveni col·lectiu sanitat concertada/"/>
    </mc:Choice>
  </mc:AlternateContent>
  <xr:revisionPtr revIDLastSave="79" documentId="8_{4B5CFDE6-9DF5-428A-B5F9-155EA1B9B8C6}" xr6:coauthVersionLast="47" xr6:coauthVersionMax="47" xr10:uidLastSave="{FD050518-ABED-4E8F-A019-6AA2D79F4436}"/>
  <bookViews>
    <workbookView xWindow="-98" yWindow="-98" windowWidth="20715" windowHeight="13276" tabRatio="813" firstSheet="3" activeTab="9" xr2:uid="{00000000-000D-0000-FFFF-FFFF00000000}"/>
  </bookViews>
  <sheets>
    <sheet name="salari base-ok" sheetId="4" r:id="rId1"/>
    <sheet name=" plus noct-ok" sheetId="22" r:id="rId2"/>
    <sheet name="PLUS VINCULACIO-ok" sheetId="6" r:id="rId3"/>
    <sheet name="PLUS RESP-ok" sheetId="7" r:id="rId4"/>
    <sheet name="RVO-ok" sheetId="8" r:id="rId5"/>
    <sheet name="SIPDP-ok" sheetId="15" r:id="rId6"/>
    <sheet name="SIP-ok" sheetId="13" r:id="rId7"/>
    <sheet name="ALTRES-ok" sheetId="10" r:id="rId8"/>
    <sheet name="AT. CON.PRE" sheetId="12" state="hidden" r:id="rId9"/>
    <sheet name="G LOC-OK" sheetId="11" r:id="rId10"/>
    <sheet name="G PRES-OK" sheetId="24" r:id="rId11"/>
    <sheet name="RAC-OK" sheetId="14" r:id="rId12"/>
    <sheet name="PRIMÀRIA-OK" sheetId="23" r:id="rId13"/>
  </sheets>
  <definedNames>
    <definedName name="_xlnm.Print_Area" localSheetId="7">#N/A</definedName>
    <definedName name="_xlnm.Print_Area" localSheetId="8">#N/A</definedName>
    <definedName name="_xlnm.Print_Area" localSheetId="9">#N/A</definedName>
    <definedName name="_xlnm.Print_Area" localSheetId="3">#N/A</definedName>
    <definedName name="_xlnm.Print_Area" localSheetId="2">#N/A</definedName>
    <definedName name="_xlnm.Print_Area" localSheetId="11">#N/A</definedName>
    <definedName name="_xlnm.Print_Area" localSheetId="4">#N/A</definedName>
    <definedName name="_xlnm.Print_Area" localSheetId="0">#N/A</definedName>
    <definedName name="_xlnm.Print_Area" localSheetId="5">#N/A</definedName>
    <definedName name="_xlnm.Print_Area" localSheetId="6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" l="1"/>
  <c r="D11" i="24"/>
  <c r="C22" i="15"/>
  <c r="E39" i="8" l="1"/>
  <c r="E38" i="8"/>
  <c r="E36" i="8"/>
  <c r="E35" i="8"/>
  <c r="E33" i="8"/>
  <c r="E32" i="8"/>
  <c r="E28" i="8"/>
  <c r="E26" i="8"/>
  <c r="E25" i="8"/>
  <c r="E14" i="8"/>
  <c r="E15" i="8"/>
  <c r="E17" i="8"/>
  <c r="E19" i="8"/>
  <c r="E13" i="8"/>
  <c r="C12" i="10"/>
  <c r="C13" i="10"/>
  <c r="C14" i="10"/>
  <c r="C15" i="10"/>
  <c r="C18" i="10"/>
  <c r="C19" i="10"/>
  <c r="C20" i="10"/>
  <c r="C21" i="10"/>
  <c r="C22" i="10"/>
  <c r="C25" i="10"/>
  <c r="C26" i="10"/>
  <c r="C27" i="10"/>
  <c r="C28" i="10"/>
  <c r="C29" i="10"/>
  <c r="C31" i="10"/>
  <c r="C11" i="10"/>
  <c r="C38" i="10"/>
  <c r="C39" i="10"/>
  <c r="C40" i="10"/>
  <c r="C37" i="10"/>
  <c r="D36" i="14"/>
  <c r="D35" i="14"/>
  <c r="F29" i="14"/>
  <c r="F22" i="14"/>
  <c r="D22" i="14" s="1"/>
  <c r="F24" i="14"/>
  <c r="D24" i="14" s="1"/>
  <c r="F21" i="14"/>
  <c r="D21" i="14" s="1"/>
  <c r="F14" i="14"/>
  <c r="D14" i="14" s="1"/>
  <c r="F15" i="14"/>
  <c r="D15" i="14" s="1"/>
  <c r="F13" i="14"/>
  <c r="D13" i="14" s="1"/>
  <c r="H45" i="23"/>
  <c r="I45" i="23" s="1"/>
  <c r="H25" i="23"/>
  <c r="I25" i="23" s="1"/>
  <c r="H23" i="23"/>
  <c r="H43" i="23" s="1"/>
  <c r="I43" i="23" s="1"/>
  <c r="H17" i="23"/>
  <c r="H37" i="23" s="1"/>
  <c r="I37" i="23" s="1"/>
  <c r="H15" i="23"/>
  <c r="H35" i="23" s="1"/>
  <c r="I35" i="23" s="1"/>
  <c r="F12" i="11"/>
  <c r="F14" i="11"/>
  <c r="F15" i="11"/>
  <c r="F16" i="11"/>
  <c r="G16" i="11" s="1"/>
  <c r="F17" i="11"/>
  <c r="F18" i="11"/>
  <c r="G18" i="11" s="1"/>
  <c r="F20" i="11"/>
  <c r="F21" i="11"/>
  <c r="G21" i="11" s="1"/>
  <c r="F23" i="11"/>
  <c r="F24" i="11"/>
  <c r="G24" i="11" s="1"/>
  <c r="F26" i="11"/>
  <c r="F27" i="11"/>
  <c r="G27" i="11" s="1"/>
  <c r="F28" i="11"/>
  <c r="F30" i="11"/>
  <c r="G30" i="11" s="1"/>
  <c r="F32" i="11"/>
  <c r="G32" i="11" s="1"/>
  <c r="F34" i="11"/>
  <c r="G34" i="11" s="1"/>
  <c r="F35" i="11"/>
  <c r="F37" i="11"/>
  <c r="F38" i="11"/>
  <c r="F40" i="11"/>
  <c r="G40" i="11" s="1"/>
  <c r="F41" i="11"/>
  <c r="G41" i="11" s="1"/>
  <c r="F11" i="11"/>
  <c r="G11" i="11" s="1"/>
  <c r="D12" i="11"/>
  <c r="D14" i="11"/>
  <c r="D15" i="11"/>
  <c r="D16" i="11"/>
  <c r="D17" i="11"/>
  <c r="D18" i="11"/>
  <c r="D20" i="11"/>
  <c r="D21" i="11"/>
  <c r="D23" i="11"/>
  <c r="D24" i="11"/>
  <c r="D26" i="11"/>
  <c r="D27" i="11"/>
  <c r="D28" i="11"/>
  <c r="D30" i="11"/>
  <c r="D32" i="11"/>
  <c r="D34" i="11"/>
  <c r="D35" i="11"/>
  <c r="D37" i="11"/>
  <c r="D38" i="11"/>
  <c r="D40" i="11"/>
  <c r="D41" i="11"/>
  <c r="D11" i="11"/>
  <c r="F12" i="24"/>
  <c r="G12" i="24" s="1"/>
  <c r="F13" i="24"/>
  <c r="F14" i="24"/>
  <c r="G14" i="24" s="1"/>
  <c r="F15" i="24"/>
  <c r="G15" i="24" s="1"/>
  <c r="F16" i="24"/>
  <c r="F17" i="24"/>
  <c r="G17" i="24" s="1"/>
  <c r="F18" i="24"/>
  <c r="F20" i="24"/>
  <c r="F21" i="24"/>
  <c r="G21" i="24" s="1"/>
  <c r="F23" i="24"/>
  <c r="G23" i="24" s="1"/>
  <c r="F24" i="24"/>
  <c r="G24" i="24" s="1"/>
  <c r="F26" i="24"/>
  <c r="F27" i="24"/>
  <c r="G27" i="24" s="1"/>
  <c r="F28" i="24"/>
  <c r="F30" i="24"/>
  <c r="F32" i="24"/>
  <c r="G32" i="24" s="1"/>
  <c r="F34" i="24"/>
  <c r="G34" i="24" s="1"/>
  <c r="F35" i="24"/>
  <c r="G35" i="24" s="1"/>
  <c r="F37" i="24"/>
  <c r="G37" i="24" s="1"/>
  <c r="F38" i="24"/>
  <c r="G38" i="24" s="1"/>
  <c r="F40" i="24"/>
  <c r="G40" i="24" s="1"/>
  <c r="F41" i="24"/>
  <c r="F11" i="24"/>
  <c r="G11" i="24" s="1"/>
  <c r="D41" i="24"/>
  <c r="D40" i="24"/>
  <c r="D38" i="24"/>
  <c r="D37" i="24"/>
  <c r="D35" i="24"/>
  <c r="D34" i="24"/>
  <c r="D32" i="24"/>
  <c r="D30" i="24"/>
  <c r="D28" i="24"/>
  <c r="D27" i="24"/>
  <c r="D26" i="24"/>
  <c r="D24" i="24"/>
  <c r="D23" i="24"/>
  <c r="D21" i="24"/>
  <c r="D20" i="24"/>
  <c r="D18" i="24"/>
  <c r="D17" i="24"/>
  <c r="D16" i="24"/>
  <c r="D15" i="24"/>
  <c r="D14" i="24"/>
  <c r="D12" i="24"/>
  <c r="C19" i="15"/>
  <c r="D19" i="15" s="1"/>
  <c r="C18" i="15"/>
  <c r="D18" i="15" s="1"/>
  <c r="C17" i="15"/>
  <c r="D17" i="15" s="1"/>
  <c r="C16" i="15"/>
  <c r="D16" i="15" s="1"/>
  <c r="C11" i="15"/>
  <c r="D11" i="15" s="1"/>
  <c r="C12" i="15"/>
  <c r="D12" i="15" s="1"/>
  <c r="C13" i="15"/>
  <c r="D13" i="15" s="1"/>
  <c r="C10" i="15"/>
  <c r="D10" i="15" s="1"/>
  <c r="E13" i="7"/>
  <c r="F13" i="7" s="1"/>
  <c r="E14" i="7"/>
  <c r="F14" i="7" s="1"/>
  <c r="E16" i="7"/>
  <c r="E17" i="7"/>
  <c r="F17" i="7" s="1"/>
  <c r="E18" i="7"/>
  <c r="F18" i="7" s="1"/>
  <c r="E20" i="7"/>
  <c r="F20" i="7" s="1"/>
  <c r="E21" i="7"/>
  <c r="F21" i="7" s="1"/>
  <c r="E22" i="7"/>
  <c r="F22" i="7" s="1"/>
  <c r="E24" i="7"/>
  <c r="F24" i="7" s="1"/>
  <c r="E25" i="7"/>
  <c r="F25" i="7" s="1"/>
  <c r="E26" i="7"/>
  <c r="F26" i="7" s="1"/>
  <c r="E28" i="7"/>
  <c r="F28" i="7" s="1"/>
  <c r="E29" i="7"/>
  <c r="E30" i="7"/>
  <c r="F30" i="7" s="1"/>
  <c r="E12" i="7"/>
  <c r="F12" i="7" s="1"/>
  <c r="D12" i="6"/>
  <c r="E12" i="6" s="1"/>
  <c r="D13" i="6"/>
  <c r="E13" i="6" s="1"/>
  <c r="D14" i="6"/>
  <c r="E14" i="6" s="1"/>
  <c r="D15" i="6"/>
  <c r="D16" i="6"/>
  <c r="E16" i="6" s="1"/>
  <c r="D17" i="6"/>
  <c r="E17" i="6" s="1"/>
  <c r="D18" i="6"/>
  <c r="D19" i="6"/>
  <c r="E19" i="6" s="1"/>
  <c r="D20" i="6"/>
  <c r="E20" i="6" s="1"/>
  <c r="D21" i="6"/>
  <c r="E21" i="6" s="1"/>
  <c r="D22" i="6"/>
  <c r="E22" i="6" s="1"/>
  <c r="D23" i="6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D11" i="6"/>
  <c r="E11" i="6" s="1"/>
  <c r="F13" i="22"/>
  <c r="F14" i="22"/>
  <c r="F15" i="22"/>
  <c r="G15" i="22" s="1"/>
  <c r="F16" i="22"/>
  <c r="G16" i="22" s="1"/>
  <c r="F18" i="22"/>
  <c r="G18" i="22" s="1"/>
  <c r="F19" i="22"/>
  <c r="F21" i="22"/>
  <c r="F22" i="22"/>
  <c r="G22" i="22" s="1"/>
  <c r="F23" i="22"/>
  <c r="G23" i="22" s="1"/>
  <c r="F25" i="22"/>
  <c r="F26" i="22"/>
  <c r="G26" i="22" s="1"/>
  <c r="F28" i="22"/>
  <c r="F30" i="22"/>
  <c r="G30" i="22" s="1"/>
  <c r="F31" i="22"/>
  <c r="G31" i="22" s="1"/>
  <c r="F33" i="22"/>
  <c r="F35" i="22"/>
  <c r="F37" i="22"/>
  <c r="F38" i="22"/>
  <c r="G38" i="22" s="1"/>
  <c r="F40" i="22"/>
  <c r="F41" i="22"/>
  <c r="G41" i="22" s="1"/>
  <c r="F43" i="22"/>
  <c r="F44" i="22"/>
  <c r="G44" i="22" s="1"/>
  <c r="F12" i="22"/>
  <c r="E19" i="4"/>
  <c r="F19" i="4" s="1"/>
  <c r="F20" i="4"/>
  <c r="E22" i="4"/>
  <c r="F22" i="4" s="1"/>
  <c r="E23" i="4"/>
  <c r="F23" i="4" s="1"/>
  <c r="E24" i="4"/>
  <c r="F24" i="4" s="1"/>
  <c r="E26" i="4"/>
  <c r="F26" i="4" s="1"/>
  <c r="E27" i="4"/>
  <c r="F27" i="4" s="1"/>
  <c r="E29" i="4"/>
  <c r="D71" i="13" s="1"/>
  <c r="E71" i="13" s="1"/>
  <c r="E31" i="4"/>
  <c r="E32" i="4"/>
  <c r="E34" i="4"/>
  <c r="F34" i="4" s="1"/>
  <c r="E36" i="4"/>
  <c r="F36" i="4" s="1"/>
  <c r="E38" i="4"/>
  <c r="F38" i="4" s="1"/>
  <c r="E39" i="4"/>
  <c r="F39" i="4" s="1"/>
  <c r="E41" i="4"/>
  <c r="F41" i="4" s="1"/>
  <c r="E42" i="4"/>
  <c r="F42" i="4" s="1"/>
  <c r="E44" i="4"/>
  <c r="F44" i="4" s="1"/>
  <c r="E45" i="4"/>
  <c r="F45" i="4" s="1"/>
  <c r="E14" i="4"/>
  <c r="F14" i="4" s="1"/>
  <c r="E15" i="4"/>
  <c r="F15" i="4" s="1"/>
  <c r="E16" i="4"/>
  <c r="F16" i="4" s="1"/>
  <c r="E17" i="4"/>
  <c r="E13" i="4"/>
  <c r="F13" i="4" s="1"/>
  <c r="E31" i="6"/>
  <c r="E15" i="6"/>
  <c r="E18" i="6"/>
  <c r="E23" i="6"/>
  <c r="G33" i="22"/>
  <c r="G37" i="22"/>
  <c r="G25" i="22"/>
  <c r="G16" i="24"/>
  <c r="G41" i="24"/>
  <c r="E38" i="11"/>
  <c r="E37" i="11"/>
  <c r="E15" i="11"/>
  <c r="G15" i="11"/>
  <c r="C38" i="11"/>
  <c r="C37" i="11"/>
  <c r="C15" i="11"/>
  <c r="G30" i="24"/>
  <c r="G28" i="24"/>
  <c r="G26" i="24"/>
  <c r="G20" i="24"/>
  <c r="G18" i="24"/>
  <c r="E34" i="14"/>
  <c r="E28" i="14"/>
  <c r="E20" i="14"/>
  <c r="D22" i="15"/>
  <c r="G28" i="11"/>
  <c r="G17" i="11"/>
  <c r="G18" i="12"/>
  <c r="G17" i="12"/>
  <c r="G16" i="12"/>
  <c r="G15" i="12"/>
  <c r="G14" i="12"/>
  <c r="G21" i="12"/>
  <c r="G20" i="12"/>
  <c r="G38" i="12"/>
  <c r="G37" i="12"/>
  <c r="D45" i="10"/>
  <c r="B22" i="10"/>
  <c r="B21" i="10"/>
  <c r="B15" i="10"/>
  <c r="B14" i="10"/>
  <c r="D29" i="14"/>
  <c r="G12" i="11"/>
  <c r="G23" i="11"/>
  <c r="G26" i="11"/>
  <c r="G35" i="11"/>
  <c r="G37" i="11"/>
  <c r="G38" i="11"/>
  <c r="G12" i="12"/>
  <c r="G23" i="12"/>
  <c r="G24" i="12"/>
  <c r="G26" i="12"/>
  <c r="G27" i="12"/>
  <c r="G28" i="12"/>
  <c r="G30" i="12"/>
  <c r="G32" i="12"/>
  <c r="G34" i="12"/>
  <c r="G35" i="12"/>
  <c r="G40" i="12"/>
  <c r="G41" i="12"/>
  <c r="G11" i="12"/>
  <c r="F16" i="7"/>
  <c r="F29" i="7"/>
  <c r="G13" i="22"/>
  <c r="G14" i="22"/>
  <c r="G21" i="22"/>
  <c r="G43" i="22"/>
  <c r="B22" i="22"/>
  <c r="B18" i="22"/>
  <c r="B19" i="22"/>
  <c r="B19" i="4"/>
  <c r="B20" i="4" s="1"/>
  <c r="B36" i="14"/>
  <c r="B35" i="14"/>
  <c r="B22" i="14"/>
  <c r="B21" i="14"/>
  <c r="B15" i="14"/>
  <c r="B14" i="14"/>
  <c r="A73" i="13"/>
  <c r="A74" i="13"/>
  <c r="A76" i="13"/>
  <c r="A78" i="13"/>
  <c r="A80" i="13"/>
  <c r="A81" i="13"/>
  <c r="A83" i="13"/>
  <c r="A84" i="13"/>
  <c r="A86" i="13"/>
  <c r="A87" i="13"/>
  <c r="A71" i="13"/>
  <c r="B74" i="13"/>
  <c r="B73" i="13"/>
  <c r="B71" i="13"/>
  <c r="A53" i="13"/>
  <c r="A54" i="13"/>
  <c r="A56" i="13"/>
  <c r="A58" i="13"/>
  <c r="A60" i="13"/>
  <c r="A61" i="13"/>
  <c r="A63" i="13"/>
  <c r="A64" i="13"/>
  <c r="A66" i="13"/>
  <c r="A67" i="13"/>
  <c r="A51" i="13"/>
  <c r="B54" i="13"/>
  <c r="B53" i="13"/>
  <c r="B51" i="13"/>
  <c r="B34" i="13"/>
  <c r="B33" i="13"/>
  <c r="B31" i="13"/>
  <c r="A33" i="13"/>
  <c r="A34" i="13"/>
  <c r="A36" i="13"/>
  <c r="A38" i="13"/>
  <c r="A40" i="13"/>
  <c r="A41" i="13"/>
  <c r="A43" i="13"/>
  <c r="A44" i="13"/>
  <c r="A46" i="13"/>
  <c r="A47" i="13"/>
  <c r="A31" i="13"/>
  <c r="B15" i="8"/>
  <c r="B14" i="8"/>
  <c r="B14" i="7"/>
  <c r="B13" i="7"/>
  <c r="B41" i="22"/>
  <c r="B38" i="22"/>
  <c r="B35" i="22"/>
  <c r="I34" i="23"/>
  <c r="H34" i="23"/>
  <c r="D28" i="14"/>
  <c r="D20" i="14"/>
  <c r="F28" i="14"/>
  <c r="F20" i="14"/>
  <c r="D46" i="10"/>
  <c r="E45" i="23"/>
  <c r="E43" i="23"/>
  <c r="E39" i="23"/>
  <c r="E37" i="23"/>
  <c r="E35" i="23"/>
  <c r="B32" i="23"/>
  <c r="A32" i="23"/>
  <c r="A30" i="23"/>
  <c r="B42" i="4"/>
  <c r="B39" i="4"/>
  <c r="B36" i="4"/>
  <c r="B24" i="4"/>
  <c r="B23" i="4"/>
  <c r="B14" i="4"/>
  <c r="B15" i="4" s="1"/>
  <c r="B16" i="4" s="1"/>
  <c r="B17" i="4" s="1"/>
  <c r="I17" i="23"/>
  <c r="G20" i="11"/>
  <c r="G14" i="11"/>
  <c r="B13" i="22"/>
  <c r="B14" i="22"/>
  <c r="B15" i="22"/>
  <c r="B16" i="22"/>
  <c r="B23" i="22"/>
  <c r="D11" i="13" l="1"/>
  <c r="E11" i="13" s="1"/>
  <c r="D31" i="13"/>
  <c r="E31" i="13" s="1"/>
  <c r="D67" i="13"/>
  <c r="E67" i="13" s="1"/>
  <c r="D64" i="13"/>
  <c r="E64" i="13" s="1"/>
  <c r="D44" i="13"/>
  <c r="E44" i="13" s="1"/>
  <c r="F32" i="4"/>
  <c r="D38" i="13"/>
  <c r="E38" i="13" s="1"/>
  <c r="D84" i="13"/>
  <c r="E84" i="13" s="1"/>
  <c r="F31" i="4"/>
  <c r="D36" i="13"/>
  <c r="E36" i="13" s="1"/>
  <c r="D80" i="13"/>
  <c r="E80" i="13" s="1"/>
  <c r="D60" i="13"/>
  <c r="E60" i="13" s="1"/>
  <c r="F29" i="4"/>
  <c r="D51" i="13"/>
  <c r="E51" i="13" s="1"/>
  <c r="D76" i="13"/>
  <c r="E76" i="13" s="1"/>
  <c r="D54" i="13"/>
  <c r="E54" i="13" s="1"/>
  <c r="D73" i="13"/>
  <c r="E73" i="13" s="1"/>
  <c r="D86" i="13"/>
  <c r="E86" i="13" s="1"/>
  <c r="D27" i="13"/>
  <c r="E27" i="13" s="1"/>
  <c r="D14" i="13"/>
  <c r="E14" i="13" s="1"/>
  <c r="D43" i="13"/>
  <c r="E43" i="13" s="1"/>
  <c r="D53" i="13"/>
  <c r="E53" i="13" s="1"/>
  <c r="D56" i="13"/>
  <c r="E56" i="13" s="1"/>
  <c r="D78" i="13"/>
  <c r="E78" i="13" s="1"/>
  <c r="D26" i="13"/>
  <c r="E26" i="13" s="1"/>
  <c r="D13" i="13"/>
  <c r="E13" i="13" s="1"/>
  <c r="D41" i="13"/>
  <c r="E41" i="13" s="1"/>
  <c r="D24" i="13"/>
  <c r="E24" i="13" s="1"/>
  <c r="D40" i="13"/>
  <c r="E40" i="13" s="1"/>
  <c r="D66" i="13"/>
  <c r="E66" i="13" s="1"/>
  <c r="D87" i="13"/>
  <c r="E87" i="13" s="1"/>
  <c r="D74" i="13"/>
  <c r="E74" i="13" s="1"/>
  <c r="D21" i="13"/>
  <c r="E21" i="13" s="1"/>
  <c r="D33" i="13"/>
  <c r="E33" i="13" s="1"/>
  <c r="D63" i="13"/>
  <c r="E63" i="13" s="1"/>
  <c r="D20" i="13"/>
  <c r="E20" i="13" s="1"/>
  <c r="D47" i="13"/>
  <c r="E47" i="13" s="1"/>
  <c r="D34" i="13"/>
  <c r="E34" i="13" s="1"/>
  <c r="D61" i="13"/>
  <c r="E61" i="13" s="1"/>
  <c r="D83" i="13"/>
  <c r="E83" i="13" s="1"/>
  <c r="D18" i="13"/>
  <c r="E18" i="13" s="1"/>
  <c r="D46" i="13"/>
  <c r="E46" i="13" s="1"/>
  <c r="D81" i="13"/>
  <c r="E81" i="13" s="1"/>
  <c r="D23" i="13"/>
  <c r="E23" i="13" s="1"/>
  <c r="D16" i="13"/>
  <c r="E16" i="13" s="1"/>
  <c r="D58" i="13"/>
  <c r="E58" i="13" s="1"/>
  <c r="I23" i="23"/>
  <c r="I15" i="23"/>
  <c r="G35" i="22"/>
  <c r="G40" i="22"/>
  <c r="G28" i="22"/>
  <c r="G19" i="22"/>
  <c r="G12" i="22"/>
  <c r="F17" i="4"/>
</calcChain>
</file>

<file path=xl/sharedStrings.xml><?xml version="1.0" encoding="utf-8"?>
<sst xmlns="http://schemas.openxmlformats.org/spreadsheetml/2006/main" count="507" uniqueCount="136">
  <si>
    <t>(Per jornades completes)</t>
  </si>
  <si>
    <t>N</t>
  </si>
  <si>
    <t>III</t>
  </si>
  <si>
    <t>II</t>
  </si>
  <si>
    <t>I</t>
  </si>
  <si>
    <t>-</t>
  </si>
  <si>
    <t xml:space="preserve"> -</t>
  </si>
  <si>
    <t>Grup professional 2:</t>
  </si>
  <si>
    <t>Grup professional 3:</t>
  </si>
  <si>
    <t>Grup professional 6 i 7:</t>
  </si>
  <si>
    <t>Esmorzar</t>
  </si>
  <si>
    <t>Dinar</t>
  </si>
  <si>
    <t>Sopar</t>
  </si>
  <si>
    <t>Desplaçament + pernocta:</t>
  </si>
  <si>
    <t>Intern</t>
  </si>
  <si>
    <t>Grup professional 1 i 4:</t>
  </si>
  <si>
    <t>Grup professional 2 i 5:</t>
  </si>
  <si>
    <t>Grup professional 3, 6 i 7:</t>
  </si>
  <si>
    <t>Nivell A</t>
  </si>
  <si>
    <t>Nivell B</t>
  </si>
  <si>
    <t>Nivell C</t>
  </si>
  <si>
    <t>Portalliteres</t>
  </si>
  <si>
    <t xml:space="preserve">I </t>
  </si>
  <si>
    <t>V</t>
  </si>
  <si>
    <t>IV</t>
  </si>
  <si>
    <t>/14</t>
  </si>
  <si>
    <t>Grup professional 1:</t>
  </si>
  <si>
    <t>Grup professional 4 i 5:</t>
  </si>
  <si>
    <t>Nivell D</t>
  </si>
  <si>
    <t>Utilització vehicle propi (euros./Km)</t>
  </si>
  <si>
    <t>/12</t>
  </si>
  <si>
    <t xml:space="preserve">Plus festiu </t>
  </si>
  <si>
    <t xml:space="preserve">Plus dissabte </t>
  </si>
  <si>
    <t xml:space="preserve">Plus diumenge </t>
  </si>
  <si>
    <t>Dietes i despeses</t>
  </si>
  <si>
    <t>Les quantitats corresponents a dietes i despeses i deduccions</t>
  </si>
  <si>
    <t>Deduccions per manutenció i allotjament</t>
  </si>
  <si>
    <t>per manutenció i allotjament són les reflectides a les taules següents</t>
  </si>
  <si>
    <t>T 1</t>
  </si>
  <si>
    <t>T 2</t>
  </si>
  <si>
    <t>T 3</t>
  </si>
  <si>
    <t>T 4</t>
  </si>
  <si>
    <t>Grup prof.</t>
  </si>
  <si>
    <t>Lloc treball</t>
  </si>
  <si>
    <t>Inferm.</t>
  </si>
  <si>
    <t>Divers</t>
  </si>
  <si>
    <t>F. Administr.</t>
  </si>
  <si>
    <t>F. S. Divers</t>
  </si>
  <si>
    <t>Sub-portalliteres</t>
  </si>
  <si>
    <t>Subaltern</t>
  </si>
  <si>
    <t>Annex 6</t>
  </si>
  <si>
    <t>Plus vinculació</t>
  </si>
  <si>
    <t>Anys treballats</t>
  </si>
  <si>
    <t>Plus responsabilitat</t>
  </si>
  <si>
    <t>F. Adm/S. Divers</t>
  </si>
  <si>
    <t>Altres conceptes salarials variables</t>
  </si>
  <si>
    <t>Retribució variable en funció d'objectius</t>
  </si>
  <si>
    <t>(Per jornades completes) grups 1, 2 i 3 nivell II</t>
  </si>
  <si>
    <t>(Per jornades completes) Grups 3 nivell I, 4, 5, 6 i 7</t>
  </si>
  <si>
    <t>Annex 9</t>
  </si>
  <si>
    <t>Altres conceptes salarials</t>
  </si>
  <si>
    <t>Annex 10</t>
  </si>
  <si>
    <t>Preu/hora de l'atenció continuada presencial</t>
  </si>
  <si>
    <t xml:space="preserve">Grup Prof. </t>
  </si>
  <si>
    <t>Subalterns</t>
  </si>
  <si>
    <t>Annex 11</t>
  </si>
  <si>
    <t>Preu/hora de l'atenció continuada localitzable</t>
  </si>
  <si>
    <t>Annex 12</t>
  </si>
  <si>
    <t>Annex 13</t>
  </si>
  <si>
    <t>Retribució anual complementària</t>
  </si>
  <si>
    <t>Complement d'atenció programada (x14)</t>
  </si>
  <si>
    <t>Complement SIPDP (x14)</t>
  </si>
  <si>
    <t>Inferm/Llevad</t>
  </si>
  <si>
    <t>Complement d'atenció continuada</t>
  </si>
  <si>
    <t>Annex 14</t>
  </si>
  <si>
    <t xml:space="preserve">Taules atenció primària de salut </t>
  </si>
  <si>
    <t>Àmbits urbans &gt; 25.000 hab</t>
  </si>
  <si>
    <t>Àmbits rurals amb més d'1 nucli poblacional</t>
  </si>
  <si>
    <t>Àmbits (rurals o urbans) fins a 3 municipis</t>
  </si>
  <si>
    <t>Àmbits (rurals o urbans) fins de 4 o més municipis</t>
  </si>
  <si>
    <t>Àmbit urbà: 1 sol nucli poblacional</t>
  </si>
  <si>
    <t>Àmbit rural: més d'1 nucli poblacional</t>
  </si>
  <si>
    <t>Annex 3</t>
  </si>
  <si>
    <t>Es consideren guàrdies especials les de Nadal i Cap d'Any. Les hores de guàrdia que es realitzin des de les 20:00 hores del dia 24 de desembre a les 20:00 hores del dia 25 de desembre, i desde les 20:00 hores del dia 31 de desembre a les 20:00 hores del dia 1 de gener, es retribuiran amb un increment del 100%.</t>
  </si>
  <si>
    <t>Àmbits urbans &lt; 25.000 hab</t>
  </si>
  <si>
    <t>Complement lloc de treball</t>
  </si>
  <si>
    <t>A partir de l'hora de guàrdia de localització 1.116, el preu serà incrementat en un 15% respecte de l'establert a la taula salarial</t>
  </si>
  <si>
    <t>Salari base</t>
  </si>
  <si>
    <t>Annex 4</t>
  </si>
  <si>
    <t>Plus nocturnitat</t>
  </si>
  <si>
    <t>(per a jornades completes)</t>
  </si>
  <si>
    <t>Complement dispersió territorial grup 1.2</t>
  </si>
  <si>
    <t>Complement dispersió territorial grup 2.2</t>
  </si>
  <si>
    <t>Aquestes quantitats s'han d'incrementar en una onzena part (complement de vacances)</t>
  </si>
  <si>
    <t>Complement SIP (x14 )</t>
  </si>
  <si>
    <t>Grups 3 al 7</t>
  </si>
  <si>
    <t>diumenge/festiu</t>
  </si>
  <si>
    <t>Total/any</t>
  </si>
  <si>
    <t>s'han d'incrementar en una onzena part (complement de vacances)</t>
  </si>
  <si>
    <t xml:space="preserve">Les quantitats corresponents a plus dissabte, diumenge i festiu (excepte festiu especial) </t>
  </si>
  <si>
    <t>Import màxim</t>
  </si>
  <si>
    <t>laborable</t>
  </si>
  <si>
    <t>dissabte</t>
  </si>
  <si>
    <t>mensual (x12)</t>
  </si>
  <si>
    <t>Nivell A 5% Salari base</t>
  </si>
  <si>
    <t xml:space="preserve">Nivell B 8% Salari base </t>
  </si>
  <si>
    <t>Nivell C 10% Salari base</t>
  </si>
  <si>
    <t>Nivell D 12% Salari base</t>
  </si>
  <si>
    <t>Annex 5</t>
  </si>
  <si>
    <t>Annex 7</t>
  </si>
  <si>
    <t>Annex 8</t>
  </si>
  <si>
    <t>Llevadora/llevador</t>
  </si>
  <si>
    <t>TCAI</t>
  </si>
  <si>
    <t>Infermera/infermer/Treb. Social</t>
  </si>
  <si>
    <t>Metgessa/Metge de família-Pediatre/Pediatra</t>
  </si>
  <si>
    <t xml:space="preserve">Infermera/infermer </t>
  </si>
  <si>
    <t>Aux. TES</t>
  </si>
  <si>
    <t>Prof. Plantilla</t>
  </si>
  <si>
    <t>Prof. Plant.</t>
  </si>
  <si>
    <t>Tècnica/tècnic superior</t>
  </si>
  <si>
    <t>Sistema d'incentivació, promoció i desenvolupament professional</t>
  </si>
  <si>
    <t>Plus titulació</t>
  </si>
  <si>
    <t>Plus festiu especial (per dia)</t>
  </si>
  <si>
    <t>Prof. Plant. s/nivell SIPDP/nivell A</t>
  </si>
  <si>
    <t>Prof. Plant. nivell SIPDP B, C, D</t>
  </si>
  <si>
    <t>SIPDP grup 1.2</t>
  </si>
  <si>
    <t>SIPDP grup 2.2</t>
  </si>
  <si>
    <t>Sistema d'Incentivació i promoció</t>
  </si>
  <si>
    <t>Prof. Formació</t>
  </si>
  <si>
    <t>preu/hora</t>
  </si>
  <si>
    <t>Semi intern</t>
  </si>
  <si>
    <t>increment</t>
  </si>
  <si>
    <t>any 2023</t>
  </si>
  <si>
    <t>Total any 2023</t>
  </si>
  <si>
    <t>Taules salarials 2024 (2%)</t>
  </si>
  <si>
    <t>Taules salarials 2024 (2,5%)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</si>
</sst>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&quot;-&quot;\ _€_-;_-@_-"/>
    <numFmt numFmtId="167" formatCode="0.000"/>
    <numFmt numFmtId="168" formatCode="0.00000"/>
    <numFmt numFmtId="169" formatCode="0.0000"/>
    <numFmt numFmtId="170" formatCode="_-* #,##0.0000\ _€_-;\-* #,##0.0000\ _€_-;_-* &quot;-&quot;??\ _€_-;_-@_-"/>
    <numFmt numFmtId="171" formatCode="#,##0.000"/>
    <numFmt numFmtId="172" formatCode="0.000000"/>
    <numFmt numFmtId="173" formatCode="#,##0.00_ ;\-#,##0.00\ "/>
    <numFmt numFmtId="174" formatCode="0.0000000"/>
    <numFmt numFmtId="175" formatCode="0.000%"/>
    <numFmt numFmtId="176" formatCode="0.00000000"/>
    <numFmt numFmtId="177" formatCode="0.000000000"/>
    <numFmt numFmtId="178" formatCode="#,##0.00000"/>
    <numFmt numFmtId="179" formatCode="_-* #,##0.0000000\ _€_-;\-* #,##0.0000000\ _€_-;_-* &quot;-&quot;??\ _€_-;_-@_-"/>
    <numFmt numFmtId="180" formatCode="#,##0.000_ ;\-#,##0.000\ "/>
    <numFmt numFmtId="181" formatCode="#,##0.00000_ ;\-#,##0.00000\ 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8.5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2" applyFont="1" applyBorder="1" applyAlignment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2" fontId="4" fillId="0" borderId="0" xfId="0" applyNumberFormat="1" applyFont="1"/>
    <xf numFmtId="0" fontId="4" fillId="0" borderId="0" xfId="0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4" fontId="4" fillId="0" borderId="0" xfId="0" applyNumberFormat="1" applyFont="1"/>
    <xf numFmtId="4" fontId="4" fillId="0" borderId="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166" fontId="4" fillId="0" borderId="0" xfId="2" applyNumberFormat="1" applyFont="1" applyAlignment="1">
      <alignment horizontal="left" vertical="center"/>
    </xf>
    <xf numFmtId="164" fontId="4" fillId="0" borderId="0" xfId="2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73" fontId="4" fillId="0" borderId="1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2" borderId="0" xfId="0" applyFont="1" applyFill="1"/>
    <xf numFmtId="1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/>
    </xf>
    <xf numFmtId="2" fontId="4" fillId="2" borderId="0" xfId="0" applyNumberFormat="1" applyFont="1" applyFill="1"/>
    <xf numFmtId="0" fontId="4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4" fontId="4" fillId="2" borderId="1" xfId="3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right"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70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0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4" fillId="2" borderId="0" xfId="4" applyFont="1" applyFill="1"/>
    <xf numFmtId="0" fontId="4" fillId="2" borderId="5" xfId="0" applyFont="1" applyFill="1" applyBorder="1" applyAlignment="1">
      <alignment horizontal="center"/>
    </xf>
    <xf numFmtId="4" fontId="4" fillId="2" borderId="0" xfId="0" applyNumberFormat="1" applyFont="1" applyFill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4" fillId="2" borderId="1" xfId="2" applyFont="1" applyFill="1" applyBorder="1" applyAlignment="1">
      <alignment horizontal="center"/>
    </xf>
    <xf numFmtId="164" fontId="3" fillId="2" borderId="1" xfId="2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4" fillId="2" borderId="1" xfId="3" applyFont="1" applyFill="1" applyBorder="1" applyAlignment="1"/>
    <xf numFmtId="175" fontId="4" fillId="2" borderId="0" xfId="0" applyNumberFormat="1" applyFont="1" applyFill="1"/>
    <xf numFmtId="2" fontId="3" fillId="2" borderId="0" xfId="0" applyNumberFormat="1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/>
    </xf>
    <xf numFmtId="169" fontId="4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0" xfId="4" applyFont="1"/>
    <xf numFmtId="173" fontId="4" fillId="0" borderId="0" xfId="4" applyNumberFormat="1" applyFont="1"/>
    <xf numFmtId="169" fontId="4" fillId="0" borderId="0" xfId="0" applyNumberFormat="1" applyFont="1"/>
    <xf numFmtId="167" fontId="4" fillId="0" borderId="0" xfId="0" applyNumberFormat="1" applyFont="1"/>
    <xf numFmtId="167" fontId="4" fillId="2" borderId="0" xfId="0" applyNumberFormat="1" applyFont="1" applyFill="1" applyAlignment="1">
      <alignment horizontal="left" indent="3"/>
    </xf>
    <xf numFmtId="180" fontId="4" fillId="0" borderId="0" xfId="4" applyNumberFormat="1" applyFont="1"/>
    <xf numFmtId="178" fontId="4" fillId="0" borderId="0" xfId="0" applyNumberFormat="1" applyFont="1"/>
    <xf numFmtId="4" fontId="4" fillId="0" borderId="1" xfId="1" applyNumberFormat="1" applyFont="1" applyFill="1" applyBorder="1" applyAlignment="1">
      <alignment horizontal="right" vertical="center"/>
    </xf>
    <xf numFmtId="165" fontId="4" fillId="2" borderId="0" xfId="0" applyNumberFormat="1" applyFont="1" applyFill="1"/>
    <xf numFmtId="172" fontId="4" fillId="2" borderId="0" xfId="0" applyNumberFormat="1" applyFont="1" applyFill="1"/>
    <xf numFmtId="171" fontId="4" fillId="2" borderId="0" xfId="0" applyNumberFormat="1" applyFont="1" applyFill="1"/>
    <xf numFmtId="177" fontId="4" fillId="0" borderId="0" xfId="0" applyNumberFormat="1" applyFont="1"/>
    <xf numFmtId="174" fontId="4" fillId="2" borderId="0" xfId="0" applyNumberFormat="1" applyFont="1" applyFill="1"/>
    <xf numFmtId="181" fontId="4" fillId="0" borderId="0" xfId="4" applyNumberFormat="1" applyFont="1"/>
    <xf numFmtId="0" fontId="12" fillId="2" borderId="0" xfId="0" applyFont="1" applyFill="1"/>
    <xf numFmtId="168" fontId="4" fillId="2" borderId="0" xfId="0" applyNumberFormat="1" applyFont="1" applyFill="1"/>
    <xf numFmtId="169" fontId="4" fillId="2" borderId="0" xfId="0" applyNumberFormat="1" applyFont="1" applyFill="1" applyAlignment="1">
      <alignment horizontal="left" indent="3"/>
    </xf>
    <xf numFmtId="179" fontId="4" fillId="2" borderId="0" xfId="0" applyNumberFormat="1" applyFont="1" applyFill="1"/>
    <xf numFmtId="0" fontId="3" fillId="0" borderId="0" xfId="0" applyFont="1"/>
    <xf numFmtId="167" fontId="4" fillId="2" borderId="0" xfId="0" applyNumberFormat="1" applyFont="1" applyFill="1"/>
    <xf numFmtId="176" fontId="4" fillId="2" borderId="0" xfId="0" applyNumberFormat="1" applyFont="1" applyFill="1" applyAlignment="1">
      <alignment horizontal="left" indent="3"/>
    </xf>
    <xf numFmtId="174" fontId="5" fillId="2" borderId="0" xfId="0" applyNumberFormat="1" applyFont="1" applyFill="1" applyAlignment="1">
      <alignment horizontal="left" indent="3"/>
    </xf>
    <xf numFmtId="10" fontId="4" fillId="0" borderId="0" xfId="0" applyNumberFormat="1" applyFont="1"/>
    <xf numFmtId="168" fontId="4" fillId="0" borderId="0" xfId="0" applyNumberFormat="1" applyFont="1"/>
    <xf numFmtId="4" fontId="4" fillId="2" borderId="1" xfId="3" applyNumberFormat="1" applyFont="1" applyFill="1" applyBorder="1" applyAlignment="1"/>
    <xf numFmtId="4" fontId="4" fillId="0" borderId="1" xfId="2" applyNumberFormat="1" applyFont="1" applyBorder="1" applyAlignment="1"/>
    <xf numFmtId="4" fontId="4" fillId="2" borderId="1" xfId="2" applyNumberFormat="1" applyFont="1" applyFill="1" applyBorder="1" applyAlignment="1"/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2" borderId="0" xfId="3" applyNumberFormat="1" applyFont="1" applyFill="1" applyBorder="1" applyAlignment="1"/>
    <xf numFmtId="0" fontId="4" fillId="2" borderId="3" xfId="0" applyFont="1" applyFill="1" applyBorder="1"/>
    <xf numFmtId="4" fontId="4" fillId="2" borderId="1" xfId="2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0" fontId="4" fillId="0" borderId="3" xfId="4" applyFont="1" applyBorder="1" applyAlignment="1">
      <alignment horizontal="left" vertical="center"/>
    </xf>
    <xf numFmtId="0" fontId="4" fillId="0" borderId="9" xfId="4" applyFont="1" applyBorder="1" applyAlignment="1">
      <alignment horizontal="left" vertical="center"/>
    </xf>
    <xf numFmtId="0" fontId="4" fillId="0" borderId="1" xfId="4" applyFont="1" applyBorder="1" applyAlignment="1">
      <alignment vertical="center"/>
    </xf>
    <xf numFmtId="0" fontId="4" fillId="0" borderId="10" xfId="4" applyFont="1" applyBorder="1" applyAlignment="1">
      <alignment vertical="center"/>
    </xf>
    <xf numFmtId="0" fontId="4" fillId="0" borderId="10" xfId="4" quotePrefix="1" applyFont="1" applyBorder="1" applyAlignment="1">
      <alignment horizontal="center" vertical="center"/>
    </xf>
    <xf numFmtId="10" fontId="12" fillId="0" borderId="0" xfId="5" applyNumberFormat="1" applyFont="1" applyBorder="1" applyAlignment="1"/>
    <xf numFmtId="4" fontId="3" fillId="0" borderId="0" xfId="0" applyNumberFormat="1" applyFo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3" fontId="4" fillId="0" borderId="0" xfId="0" applyNumberFormat="1" applyFont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180" fontId="4" fillId="0" borderId="1" xfId="4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4" fontId="4" fillId="3" borderId="1" xfId="2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73" fontId="4" fillId="4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2" fontId="4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166" fontId="4" fillId="0" borderId="0" xfId="1" applyNumberFormat="1" applyFont="1" applyAlignment="1">
      <alignment horizontal="center" vertical="center"/>
    </xf>
    <xf numFmtId="4" fontId="4" fillId="3" borderId="1" xfId="2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/>
    <xf numFmtId="9" fontId="4" fillId="2" borderId="0" xfId="0" applyNumberFormat="1" applyFont="1" applyFill="1"/>
    <xf numFmtId="9" fontId="4" fillId="2" borderId="0" xfId="0" applyNumberFormat="1" applyFont="1" applyFill="1" applyAlignment="1">
      <alignment horizontal="center"/>
    </xf>
    <xf numFmtId="4" fontId="4" fillId="3" borderId="1" xfId="3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4" fillId="3" borderId="0" xfId="0" applyFont="1" applyFill="1"/>
    <xf numFmtId="4" fontId="4" fillId="2" borderId="1" xfId="1" applyNumberFormat="1" applyFont="1" applyFill="1" applyBorder="1" applyAlignment="1">
      <alignment horizontal="right" vertical="center"/>
    </xf>
    <xf numFmtId="0" fontId="4" fillId="0" borderId="14" xfId="4" applyFont="1" applyBorder="1" applyAlignment="1">
      <alignment horizontal="left" vertical="center" wrapText="1"/>
    </xf>
    <xf numFmtId="0" fontId="4" fillId="0" borderId="15" xfId="4" applyFont="1" applyBorder="1" applyAlignment="1">
      <alignment horizontal="left" vertical="center" wrapText="1"/>
    </xf>
    <xf numFmtId="173" fontId="4" fillId="2" borderId="1" xfId="0" applyNumberFormat="1" applyFont="1" applyFill="1" applyBorder="1"/>
    <xf numFmtId="0" fontId="4" fillId="5" borderId="3" xfId="4" applyFont="1" applyFill="1" applyBorder="1" applyAlignment="1">
      <alignment horizontal="left" vertical="center" wrapText="1"/>
    </xf>
    <xf numFmtId="0" fontId="4" fillId="5" borderId="9" xfId="4" applyFont="1" applyFill="1" applyBorder="1" applyAlignment="1">
      <alignment horizontal="left" vertical="center" wrapText="1"/>
    </xf>
    <xf numFmtId="0" fontId="4" fillId="5" borderId="12" xfId="4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/>
    <xf numFmtId="173" fontId="4" fillId="0" borderId="0" xfId="3" applyNumberFormat="1" applyFont="1" applyBorder="1" applyAlignment="1">
      <alignment horizontal="right" vertical="center" wrapText="1"/>
    </xf>
    <xf numFmtId="173" fontId="4" fillId="5" borderId="7" xfId="3" applyNumberFormat="1" applyFont="1" applyFill="1" applyBorder="1" applyAlignment="1">
      <alignment horizontal="right" vertical="center" wrapText="1"/>
    </xf>
    <xf numFmtId="173" fontId="4" fillId="5" borderId="11" xfId="3" applyNumberFormat="1" applyFont="1" applyFill="1" applyBorder="1" applyAlignment="1">
      <alignment horizontal="right" vertical="center" wrapText="1"/>
    </xf>
    <xf numFmtId="0" fontId="0" fillId="5" borderId="11" xfId="0" applyFill="1" applyBorder="1" applyAlignment="1">
      <alignment horizontal="right" vertical="center" wrapText="1"/>
    </xf>
    <xf numFmtId="0" fontId="0" fillId="5" borderId="10" xfId="0" applyFill="1" applyBorder="1" applyAlignment="1">
      <alignment horizontal="right" vertical="center" wrapText="1"/>
    </xf>
    <xf numFmtId="173" fontId="4" fillId="5" borderId="10" xfId="3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horizontal="left" vertical="center"/>
    </xf>
    <xf numFmtId="0" fontId="4" fillId="0" borderId="2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left" vertical="center" wrapText="1"/>
    </xf>
    <xf numFmtId="0" fontId="4" fillId="0" borderId="8" xfId="4" applyFont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173" fontId="4" fillId="0" borderId="7" xfId="3" applyNumberFormat="1" applyFont="1" applyBorder="1" applyAlignment="1">
      <alignment horizontal="right" vertical="center" wrapText="1"/>
    </xf>
    <xf numFmtId="173" fontId="4" fillId="0" borderId="10" xfId="3" applyNumberFormat="1" applyFont="1" applyBorder="1" applyAlignment="1">
      <alignment horizontal="right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173" fontId="4" fillId="0" borderId="11" xfId="3" applyNumberFormat="1" applyFont="1" applyBorder="1" applyAlignment="1">
      <alignment horizontal="right" vertical="center" wrapText="1"/>
    </xf>
    <xf numFmtId="0" fontId="4" fillId="0" borderId="5" xfId="4" applyFont="1" applyBorder="1" applyAlignment="1">
      <alignment horizontal="left" vertical="center" wrapText="1"/>
    </xf>
    <xf numFmtId="0" fontId="4" fillId="0" borderId="12" xfId="4" applyFont="1" applyBorder="1" applyAlignment="1">
      <alignment horizontal="left" vertical="center" wrapText="1"/>
    </xf>
    <xf numFmtId="0" fontId="4" fillId="0" borderId="13" xfId="4" applyFont="1" applyBorder="1" applyAlignment="1">
      <alignment horizontal="left" vertical="center" wrapText="1"/>
    </xf>
    <xf numFmtId="0" fontId="4" fillId="0" borderId="14" xfId="4" applyFont="1" applyBorder="1" applyAlignment="1">
      <alignment horizontal="left" vertical="center" wrapText="1"/>
    </xf>
    <xf numFmtId="0" fontId="10" fillId="0" borderId="7" xfId="4" applyFont="1" applyBorder="1" applyAlignment="1">
      <alignment horizontal="left" vertical="center" wrapText="1"/>
    </xf>
    <xf numFmtId="0" fontId="10" fillId="0" borderId="11" xfId="4" applyFont="1" applyBorder="1" applyAlignment="1">
      <alignment horizontal="left" vertical="center" wrapText="1"/>
    </xf>
    <xf numFmtId="0" fontId="10" fillId="0" borderId="10" xfId="4" applyFont="1" applyBorder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left" vertical="center" wrapText="1"/>
    </xf>
    <xf numFmtId="0" fontId="4" fillId="0" borderId="15" xfId="4" applyFont="1" applyBorder="1" applyAlignment="1">
      <alignment horizontal="left" vertical="center" wrapText="1"/>
    </xf>
    <xf numFmtId="0" fontId="4" fillId="0" borderId="11" xfId="4" applyFont="1" applyBorder="1" applyAlignment="1">
      <alignment horizontal="right" vertical="center"/>
    </xf>
    <xf numFmtId="0" fontId="4" fillId="0" borderId="10" xfId="4" applyFont="1" applyBorder="1" applyAlignment="1">
      <alignment horizontal="right" vertical="center"/>
    </xf>
    <xf numFmtId="0" fontId="4" fillId="0" borderId="11" xfId="4" applyFont="1" applyBorder="1" applyAlignment="1">
      <alignment horizontal="left" vertical="center" wrapText="1"/>
    </xf>
    <xf numFmtId="0" fontId="4" fillId="0" borderId="10" xfId="4" applyFont="1" applyBorder="1" applyAlignment="1">
      <alignment horizontal="lef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4" fillId="0" borderId="7" xfId="4" applyFont="1" applyBorder="1" applyAlignment="1">
      <alignment horizontal="right" vertical="center"/>
    </xf>
    <xf numFmtId="173" fontId="4" fillId="0" borderId="7" xfId="3" applyNumberFormat="1" applyFont="1" applyBorder="1" applyAlignment="1">
      <alignment horizontal="right" vertical="center"/>
    </xf>
    <xf numFmtId="173" fontId="4" fillId="0" borderId="10" xfId="3" applyNumberFormat="1" applyFont="1" applyBorder="1" applyAlignment="1">
      <alignment horizontal="right" vertical="center"/>
    </xf>
  </cellXfs>
  <cellStyles count="6">
    <cellStyle name="Millares [0]" xfId="1" builtinId="6"/>
    <cellStyle name="Millares [0] 2" xfId="2" xr:uid="{00000000-0005-0000-0000-000001000000}"/>
    <cellStyle name="Millares 2" xfId="3" xr:uid="{00000000-0005-0000-0000-000002000000}"/>
    <cellStyle name="Normal" xfId="0" builtinId="0"/>
    <cellStyle name="Normal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48"/>
  <sheetViews>
    <sheetView showGridLines="0" zoomScale="85" zoomScaleNormal="205" zoomScaleSheetLayoutView="120" workbookViewId="0">
      <selection activeCell="H27" sqref="H27:H34"/>
    </sheetView>
  </sheetViews>
  <sheetFormatPr baseColWidth="10" defaultColWidth="11.46484375" defaultRowHeight="11.65" x14ac:dyDescent="0.35"/>
  <cols>
    <col min="1" max="1" width="8.53125" style="7" customWidth="1"/>
    <col min="2" max="2" width="19" style="7" customWidth="1"/>
    <col min="3" max="3" width="6.46484375" style="2" customWidth="1"/>
    <col min="4" max="4" width="13.796875" style="2" hidden="1" customWidth="1"/>
    <col min="5" max="5" width="13.796875" style="2" customWidth="1"/>
    <col min="6" max="6" width="12.1328125" style="2" bestFit="1" customWidth="1"/>
    <col min="7" max="7" width="11.53125" style="7" customWidth="1"/>
    <col min="8" max="8" width="13.796875" style="2" customWidth="1"/>
    <col min="9" max="9" width="12.1328125" style="7" bestFit="1" customWidth="1"/>
    <col min="10" max="11" width="11.46484375" style="7"/>
    <col min="12" max="12" width="6.1328125" style="7" customWidth="1"/>
    <col min="13" max="13" width="7.796875" style="7" customWidth="1"/>
    <col min="14" max="16384" width="11.46484375" style="7"/>
  </cols>
  <sheetData>
    <row r="1" spans="1:13" x14ac:dyDescent="0.35">
      <c r="G1" s="164" t="s">
        <v>131</v>
      </c>
      <c r="H1" s="2">
        <v>1.0249999999999999</v>
      </c>
    </row>
    <row r="2" spans="1:13" x14ac:dyDescent="0.35">
      <c r="D2" s="134"/>
      <c r="E2" s="134"/>
      <c r="H2" s="134"/>
    </row>
    <row r="4" spans="1:13" x14ac:dyDescent="0.35">
      <c r="D4" s="134"/>
      <c r="E4" s="134"/>
      <c r="H4" s="134"/>
    </row>
    <row r="5" spans="1:13" x14ac:dyDescent="0.35">
      <c r="A5" s="100" t="s">
        <v>135</v>
      </c>
      <c r="C5" s="22"/>
    </row>
    <row r="6" spans="1:13" x14ac:dyDescent="0.35">
      <c r="A6" s="7" t="s">
        <v>82</v>
      </c>
      <c r="F6" s="32"/>
    </row>
    <row r="7" spans="1:13" ht="12.75" customHeight="1" x14ac:dyDescent="0.35">
      <c r="A7" s="7" t="s">
        <v>87</v>
      </c>
      <c r="F7" s="32"/>
      <c r="G7" s="117"/>
    </row>
    <row r="8" spans="1:13" ht="12.75" customHeight="1" x14ac:dyDescent="0.35">
      <c r="A8" s="1" t="s">
        <v>90</v>
      </c>
      <c r="B8" s="1"/>
      <c r="G8" s="117"/>
    </row>
    <row r="9" spans="1:13" ht="12.75" customHeight="1" x14ac:dyDescent="0.35">
      <c r="A9" s="24"/>
      <c r="B9" s="1"/>
      <c r="G9" s="117"/>
    </row>
    <row r="10" spans="1:13" x14ac:dyDescent="0.35">
      <c r="B10" s="2"/>
    </row>
    <row r="11" spans="1:13" ht="15" customHeight="1" x14ac:dyDescent="0.35">
      <c r="A11" s="3" t="s">
        <v>42</v>
      </c>
      <c r="B11" s="3" t="s">
        <v>43</v>
      </c>
      <c r="C11" s="3" t="s">
        <v>1</v>
      </c>
      <c r="D11" s="3"/>
      <c r="E11" s="3" t="s">
        <v>97</v>
      </c>
      <c r="F11" s="28" t="s">
        <v>25</v>
      </c>
    </row>
    <row r="12" spans="1:13" x14ac:dyDescent="0.35">
      <c r="A12" s="9"/>
      <c r="B12" s="9"/>
      <c r="C12" s="3"/>
      <c r="D12" s="3"/>
      <c r="E12" s="3"/>
      <c r="F12" s="3"/>
    </row>
    <row r="13" spans="1:13" x14ac:dyDescent="0.35">
      <c r="A13" s="9">
        <v>1</v>
      </c>
      <c r="B13" s="9" t="s">
        <v>128</v>
      </c>
      <c r="C13" s="3" t="s">
        <v>23</v>
      </c>
      <c r="D13" s="113">
        <v>26837.55</v>
      </c>
      <c r="E13" s="113">
        <f>+D13*$H$1</f>
        <v>27508.488749999997</v>
      </c>
      <c r="F13" s="114">
        <f>+E13/14</f>
        <v>1964.8920535714283</v>
      </c>
      <c r="H13" s="134"/>
      <c r="I13" s="126"/>
      <c r="J13" s="88"/>
      <c r="K13" s="100"/>
    </row>
    <row r="14" spans="1:13" x14ac:dyDescent="0.35">
      <c r="A14" s="9">
        <v>1</v>
      </c>
      <c r="B14" s="9" t="str">
        <f>+B13</f>
        <v>Prof. Formació</v>
      </c>
      <c r="C14" s="3" t="s">
        <v>24</v>
      </c>
      <c r="D14" s="113">
        <v>24899.160600000003</v>
      </c>
      <c r="E14" s="113">
        <f>+D14*$H$1</f>
        <v>25521.639615</v>
      </c>
      <c r="F14" s="114">
        <f>+E14/14</f>
        <v>1822.9742582142858</v>
      </c>
      <c r="H14" s="134"/>
      <c r="I14" s="126"/>
      <c r="J14" s="88"/>
      <c r="K14" s="18"/>
      <c r="M14" s="18"/>
    </row>
    <row r="15" spans="1:13" x14ac:dyDescent="0.35">
      <c r="A15" s="9">
        <v>1</v>
      </c>
      <c r="B15" s="9" t="str">
        <f>+B14</f>
        <v>Prof. Formació</v>
      </c>
      <c r="C15" s="3" t="s">
        <v>2</v>
      </c>
      <c r="D15" s="113">
        <v>23068.318049999998</v>
      </c>
      <c r="E15" s="113">
        <f>+D15*$H$1</f>
        <v>23645.026001249997</v>
      </c>
      <c r="F15" s="114">
        <f>+E15/14</f>
        <v>1688.9304286607141</v>
      </c>
      <c r="I15" s="126"/>
      <c r="J15" s="88"/>
    </row>
    <row r="16" spans="1:13" x14ac:dyDescent="0.35">
      <c r="A16" s="9">
        <v>1</v>
      </c>
      <c r="B16" s="9" t="str">
        <f>+B15</f>
        <v>Prof. Formació</v>
      </c>
      <c r="C16" s="3" t="s">
        <v>3</v>
      </c>
      <c r="D16" s="113">
        <v>21238.676099999997</v>
      </c>
      <c r="E16" s="113">
        <f>+D16*$H$1</f>
        <v>21769.643002499994</v>
      </c>
      <c r="F16" s="114">
        <f>+E16/14</f>
        <v>1554.9745001785709</v>
      </c>
      <c r="I16" s="126"/>
      <c r="J16" s="88"/>
    </row>
    <row r="17" spans="1:13" x14ac:dyDescent="0.35">
      <c r="A17" s="9">
        <v>1</v>
      </c>
      <c r="B17" s="9" t="str">
        <f>+B16</f>
        <v>Prof. Formació</v>
      </c>
      <c r="C17" s="3" t="s">
        <v>4</v>
      </c>
      <c r="D17" s="113">
        <v>19741.062150000002</v>
      </c>
      <c r="E17" s="113">
        <f>+D17*$H$1</f>
        <v>20234.58870375</v>
      </c>
      <c r="F17" s="114">
        <f>+E17/14</f>
        <v>1445.3277645535713</v>
      </c>
      <c r="I17" s="126"/>
      <c r="J17" s="88"/>
      <c r="K17" s="18"/>
    </row>
    <row r="18" spans="1:13" x14ac:dyDescent="0.35">
      <c r="A18" s="3"/>
      <c r="B18" s="3"/>
      <c r="C18" s="3"/>
      <c r="D18" s="113"/>
      <c r="E18" s="113"/>
      <c r="F18" s="114"/>
      <c r="I18" s="126"/>
      <c r="J18" s="88"/>
    </row>
    <row r="19" spans="1:13" x14ac:dyDescent="0.35">
      <c r="A19" s="127">
        <v>2</v>
      </c>
      <c r="B19" s="127" t="str">
        <f>+B13</f>
        <v>Prof. Formació</v>
      </c>
      <c r="C19" s="128" t="s">
        <v>3</v>
      </c>
      <c r="D19" s="113">
        <v>19208.471849999998</v>
      </c>
      <c r="E19" s="113">
        <f>+D19*$H$1</f>
        <v>19688.683646249996</v>
      </c>
      <c r="F19" s="114">
        <f>+E19/14</f>
        <v>1406.3345461607139</v>
      </c>
      <c r="I19" s="126"/>
      <c r="J19" s="88"/>
    </row>
    <row r="20" spans="1:13" x14ac:dyDescent="0.35">
      <c r="A20" s="127">
        <v>2</v>
      </c>
      <c r="B20" s="127" t="str">
        <f>+B19</f>
        <v>Prof. Formació</v>
      </c>
      <c r="C20" s="128" t="s">
        <v>4</v>
      </c>
      <c r="D20" s="113">
        <v>17761.065749999998</v>
      </c>
      <c r="E20" s="113">
        <f>+D20*$H$1</f>
        <v>18205.092393749997</v>
      </c>
      <c r="F20" s="114">
        <f>+E20/14</f>
        <v>1300.3637424107142</v>
      </c>
      <c r="I20" s="126"/>
      <c r="J20" s="88"/>
    </row>
    <row r="21" spans="1:13" x14ac:dyDescent="0.35">
      <c r="A21" s="3"/>
      <c r="B21" s="3"/>
      <c r="C21" s="3"/>
      <c r="D21" s="113"/>
      <c r="E21" s="113"/>
      <c r="F21" s="114"/>
      <c r="I21" s="126"/>
      <c r="J21" s="88"/>
    </row>
    <row r="22" spans="1:13" x14ac:dyDescent="0.35">
      <c r="A22" s="9">
        <v>1</v>
      </c>
      <c r="B22" s="9" t="s">
        <v>117</v>
      </c>
      <c r="C22" s="3" t="s">
        <v>2</v>
      </c>
      <c r="D22" s="113">
        <v>48238.545149999998</v>
      </c>
      <c r="E22" s="113">
        <f>+D22*$H$1</f>
        <v>49444.508778749994</v>
      </c>
      <c r="F22" s="114">
        <f>+E22/14</f>
        <v>3531.750627053571</v>
      </c>
      <c r="I22" s="126"/>
      <c r="J22" s="88"/>
    </row>
    <row r="23" spans="1:13" x14ac:dyDescent="0.35">
      <c r="A23" s="9">
        <v>1</v>
      </c>
      <c r="B23" s="9" t="str">
        <f>+B22</f>
        <v>Prof. Plantilla</v>
      </c>
      <c r="C23" s="3" t="s">
        <v>3</v>
      </c>
      <c r="D23" s="113">
        <v>41747.95665</v>
      </c>
      <c r="E23" s="113">
        <f>+D23*$H$1</f>
        <v>42791.655566249996</v>
      </c>
      <c r="F23" s="114">
        <f>+E23/14</f>
        <v>3056.5468261607139</v>
      </c>
      <c r="I23" s="126"/>
      <c r="J23" s="88"/>
      <c r="L23" s="18"/>
      <c r="M23" s="125"/>
    </row>
    <row r="24" spans="1:13" x14ac:dyDescent="0.35">
      <c r="A24" s="9">
        <v>1</v>
      </c>
      <c r="B24" s="9" t="str">
        <f>+B22</f>
        <v>Prof. Plantilla</v>
      </c>
      <c r="C24" s="3" t="s">
        <v>4</v>
      </c>
      <c r="D24" s="113">
        <v>32223.100049999997</v>
      </c>
      <c r="E24" s="113">
        <f>+D24*$H$1</f>
        <v>33028.677551249995</v>
      </c>
      <c r="F24" s="114">
        <f>+E24/14</f>
        <v>2359.1912536607138</v>
      </c>
      <c r="I24" s="126"/>
      <c r="J24" s="88"/>
      <c r="L24" s="88"/>
      <c r="M24" s="117"/>
    </row>
    <row r="25" spans="1:13" x14ac:dyDescent="0.35">
      <c r="A25" s="3"/>
      <c r="B25" s="3"/>
      <c r="C25" s="3"/>
      <c r="D25" s="113"/>
      <c r="E25" s="113"/>
      <c r="F25" s="114"/>
      <c r="I25" s="126"/>
      <c r="J25" s="88"/>
      <c r="L25" s="88"/>
      <c r="M25" s="117"/>
    </row>
    <row r="26" spans="1:13" x14ac:dyDescent="0.35">
      <c r="A26" s="40">
        <v>2</v>
      </c>
      <c r="B26" s="40" t="s">
        <v>115</v>
      </c>
      <c r="C26" s="42" t="s">
        <v>5</v>
      </c>
      <c r="D26" s="113">
        <v>36320.0337</v>
      </c>
      <c r="E26" s="113">
        <f>+D26*$H$1</f>
        <v>37228.034542499998</v>
      </c>
      <c r="F26" s="114">
        <f>+E26/14</f>
        <v>2659.1453244642857</v>
      </c>
      <c r="G26" s="18"/>
      <c r="I26" s="126"/>
      <c r="J26" s="88"/>
      <c r="L26" s="18"/>
      <c r="M26" s="125"/>
    </row>
    <row r="27" spans="1:13" x14ac:dyDescent="0.35">
      <c r="A27" s="40">
        <v>2</v>
      </c>
      <c r="B27" s="40" t="s">
        <v>111</v>
      </c>
      <c r="C27" s="42" t="s">
        <v>5</v>
      </c>
      <c r="D27" s="113">
        <v>37586.40855</v>
      </c>
      <c r="E27" s="113">
        <f>+D27*$H$1</f>
        <v>38526.068763749994</v>
      </c>
      <c r="F27" s="114">
        <f>+E27/14</f>
        <v>2751.8620545535709</v>
      </c>
      <c r="G27" s="18"/>
      <c r="I27" s="126"/>
      <c r="J27" s="88"/>
    </row>
    <row r="28" spans="1:13" x14ac:dyDescent="0.35">
      <c r="A28" s="3"/>
      <c r="B28" s="3"/>
      <c r="C28" s="3"/>
      <c r="D28" s="113"/>
      <c r="E28" s="113"/>
      <c r="F28" s="114"/>
      <c r="I28" s="126"/>
      <c r="J28" s="88"/>
    </row>
    <row r="29" spans="1:13" x14ac:dyDescent="0.35">
      <c r="A29" s="9">
        <v>3</v>
      </c>
      <c r="B29" s="9" t="s">
        <v>119</v>
      </c>
      <c r="C29" s="3" t="s">
        <v>3</v>
      </c>
      <c r="D29" s="113">
        <v>24411.892949999998</v>
      </c>
      <c r="E29" s="113">
        <f>+D29*$H$1</f>
        <v>25022.190273749995</v>
      </c>
      <c r="F29" s="114">
        <f>+E29/14</f>
        <v>1787.2993052678569</v>
      </c>
      <c r="I29" s="126"/>
      <c r="J29" s="88"/>
    </row>
    <row r="30" spans="1:13" x14ac:dyDescent="0.35">
      <c r="A30" s="3"/>
      <c r="B30" s="3"/>
      <c r="C30" s="3"/>
      <c r="D30" s="113"/>
      <c r="E30" s="113"/>
      <c r="F30" s="114"/>
      <c r="I30" s="126"/>
      <c r="J30" s="88"/>
    </row>
    <row r="31" spans="1:13" x14ac:dyDescent="0.35">
      <c r="A31" s="9">
        <v>3</v>
      </c>
      <c r="B31" s="9" t="s">
        <v>116</v>
      </c>
      <c r="C31" s="3" t="s">
        <v>4</v>
      </c>
      <c r="D31" s="113">
        <v>20707.079399999995</v>
      </c>
      <c r="E31" s="113">
        <f>+D31*$H$1</f>
        <v>21224.756384999993</v>
      </c>
      <c r="F31" s="114">
        <f>+E31/14</f>
        <v>1516.0540274999996</v>
      </c>
      <c r="I31" s="126"/>
      <c r="J31" s="88"/>
    </row>
    <row r="32" spans="1:13" x14ac:dyDescent="0.35">
      <c r="A32" s="9">
        <v>3</v>
      </c>
      <c r="B32" s="9" t="s">
        <v>112</v>
      </c>
      <c r="C32" s="3" t="s">
        <v>4</v>
      </c>
      <c r="D32" s="113">
        <v>21385.470150000001</v>
      </c>
      <c r="E32" s="113">
        <f>+D32*$H$1</f>
        <v>21920.106903749998</v>
      </c>
      <c r="F32" s="114">
        <f>+E32/14</f>
        <v>1565.7219216964284</v>
      </c>
      <c r="I32" s="126"/>
      <c r="J32" s="88"/>
    </row>
    <row r="33" spans="1:10" x14ac:dyDescent="0.35">
      <c r="A33" s="3"/>
      <c r="B33" s="3"/>
      <c r="C33" s="3"/>
      <c r="D33" s="113"/>
      <c r="E33" s="113"/>
      <c r="F33" s="114"/>
      <c r="I33" s="126"/>
      <c r="J33" s="88"/>
    </row>
    <row r="34" spans="1:10" x14ac:dyDescent="0.35">
      <c r="A34" s="9">
        <v>4</v>
      </c>
      <c r="B34" s="9" t="s">
        <v>45</v>
      </c>
      <c r="C34" s="3" t="s">
        <v>5</v>
      </c>
      <c r="D34" s="113">
        <v>36320.0337</v>
      </c>
      <c r="E34" s="113">
        <f>+D34*$H$1</f>
        <v>37228.034542499998</v>
      </c>
      <c r="F34" s="114">
        <f>+E34/14</f>
        <v>2659.1453244642857</v>
      </c>
      <c r="I34" s="126"/>
      <c r="J34" s="88"/>
    </row>
    <row r="35" spans="1:10" x14ac:dyDescent="0.35">
      <c r="A35" s="3"/>
      <c r="B35" s="3"/>
      <c r="C35" s="3"/>
      <c r="D35" s="113"/>
      <c r="E35" s="113"/>
      <c r="F35" s="114"/>
      <c r="I35" s="126"/>
      <c r="J35" s="88"/>
    </row>
    <row r="36" spans="1:10" x14ac:dyDescent="0.35">
      <c r="A36" s="9">
        <v>5</v>
      </c>
      <c r="B36" s="9" t="str">
        <f>+B34</f>
        <v>Divers</v>
      </c>
      <c r="C36" s="3" t="s">
        <v>5</v>
      </c>
      <c r="D36" s="113">
        <v>29346.17265</v>
      </c>
      <c r="E36" s="113">
        <f>+D36*$H$1</f>
        <v>30079.826966249999</v>
      </c>
      <c r="F36" s="114">
        <f>+E36/14</f>
        <v>2148.5590690178569</v>
      </c>
      <c r="I36" s="126"/>
      <c r="J36" s="88"/>
    </row>
    <row r="37" spans="1:10" x14ac:dyDescent="0.35">
      <c r="A37" s="3"/>
      <c r="B37" s="3"/>
      <c r="C37" s="3"/>
      <c r="D37" s="113"/>
      <c r="E37" s="113"/>
      <c r="F37" s="114"/>
      <c r="I37" s="126"/>
      <c r="J37" s="88"/>
    </row>
    <row r="38" spans="1:10" x14ac:dyDescent="0.35">
      <c r="A38" s="9">
        <v>6</v>
      </c>
      <c r="B38" s="9" t="s">
        <v>46</v>
      </c>
      <c r="C38" s="3" t="s">
        <v>3</v>
      </c>
      <c r="D38" s="113">
        <v>24397.920450000001</v>
      </c>
      <c r="E38" s="113">
        <f>+D38*$H$1</f>
        <v>25007.86846125</v>
      </c>
      <c r="F38" s="114">
        <f>+E38/14</f>
        <v>1786.2763186607142</v>
      </c>
      <c r="I38" s="126"/>
      <c r="J38" s="88"/>
    </row>
    <row r="39" spans="1:10" x14ac:dyDescent="0.35">
      <c r="A39" s="9">
        <v>6</v>
      </c>
      <c r="B39" s="9" t="str">
        <f>+B38</f>
        <v>F. Administr.</v>
      </c>
      <c r="C39" s="3" t="s">
        <v>4</v>
      </c>
      <c r="D39" s="113">
        <v>21383.586449999999</v>
      </c>
      <c r="E39" s="113">
        <f>+D39*$H$1</f>
        <v>21918.176111249995</v>
      </c>
      <c r="F39" s="114">
        <f>+E39/14</f>
        <v>1565.5840079464283</v>
      </c>
      <c r="I39" s="126"/>
      <c r="J39" s="88"/>
    </row>
    <row r="40" spans="1:10" x14ac:dyDescent="0.35">
      <c r="A40" s="3"/>
      <c r="B40" s="3"/>
      <c r="C40" s="3"/>
      <c r="D40" s="113"/>
      <c r="E40" s="113"/>
      <c r="F40" s="114"/>
      <c r="I40" s="126"/>
      <c r="J40" s="88"/>
    </row>
    <row r="41" spans="1:10" x14ac:dyDescent="0.35">
      <c r="A41" s="9">
        <v>6</v>
      </c>
      <c r="B41" s="9" t="s">
        <v>47</v>
      </c>
      <c r="C41" s="3" t="s">
        <v>3</v>
      </c>
      <c r="D41" s="113">
        <v>24394.608449999996</v>
      </c>
      <c r="E41" s="113">
        <f>+D41*$H$1</f>
        <v>25004.473661249995</v>
      </c>
      <c r="F41" s="114">
        <f>+E41/14</f>
        <v>1786.0338329464282</v>
      </c>
      <c r="I41" s="126"/>
      <c r="J41" s="88"/>
    </row>
    <row r="42" spans="1:10" x14ac:dyDescent="0.35">
      <c r="A42" s="9">
        <v>6</v>
      </c>
      <c r="B42" s="9" t="str">
        <f>+B41</f>
        <v>F. S. Divers</v>
      </c>
      <c r="C42" s="3" t="s">
        <v>4</v>
      </c>
      <c r="D42" s="113">
        <v>21370.27635</v>
      </c>
      <c r="E42" s="113">
        <f>+D42*$H$1</f>
        <v>21904.533258749998</v>
      </c>
      <c r="F42" s="114">
        <f>+E42/14</f>
        <v>1564.6095184821427</v>
      </c>
      <c r="I42" s="126"/>
      <c r="J42" s="88"/>
    </row>
    <row r="43" spans="1:10" x14ac:dyDescent="0.35">
      <c r="A43" s="3"/>
      <c r="B43" s="3"/>
      <c r="C43" s="3"/>
      <c r="D43" s="113"/>
      <c r="E43" s="113"/>
      <c r="F43" s="114"/>
      <c r="I43" s="126"/>
      <c r="J43" s="88"/>
    </row>
    <row r="44" spans="1:10" x14ac:dyDescent="0.35">
      <c r="A44" s="9">
        <v>7</v>
      </c>
      <c r="B44" s="9" t="s">
        <v>48</v>
      </c>
      <c r="C44" s="3" t="s">
        <v>5</v>
      </c>
      <c r="D44" s="113">
        <v>19596.979800000001</v>
      </c>
      <c r="E44" s="113">
        <f>+D44*$H$1</f>
        <v>20086.904295</v>
      </c>
      <c r="F44" s="114">
        <f>+E44/14</f>
        <v>1434.7788782142857</v>
      </c>
      <c r="I44" s="126"/>
      <c r="J44" s="88"/>
    </row>
    <row r="45" spans="1:10" x14ac:dyDescent="0.35">
      <c r="A45" s="9">
        <v>7</v>
      </c>
      <c r="B45" s="9" t="s">
        <v>49</v>
      </c>
      <c r="C45" s="3" t="s">
        <v>5</v>
      </c>
      <c r="D45" s="113">
        <v>18174.858749999999</v>
      </c>
      <c r="E45" s="113">
        <f>+D45*$H$1</f>
        <v>18629.230218749999</v>
      </c>
      <c r="F45" s="114">
        <f>+E45/14</f>
        <v>1330.6593013392855</v>
      </c>
      <c r="I45" s="126"/>
      <c r="J45" s="88"/>
    </row>
    <row r="46" spans="1:10" x14ac:dyDescent="0.35">
      <c r="A46" s="1"/>
      <c r="B46" s="1"/>
      <c r="D46" s="32"/>
      <c r="E46" s="32"/>
      <c r="F46" s="32"/>
    </row>
    <row r="47" spans="1:10" x14ac:dyDescent="0.35">
      <c r="A47" s="21"/>
      <c r="B47" s="1"/>
    </row>
    <row r="48" spans="1:10" x14ac:dyDescent="0.35">
      <c r="A48" s="21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5:O44"/>
  <sheetViews>
    <sheetView showGridLines="0" tabSelected="1" topLeftCell="A10" zoomScale="78" zoomScaleNormal="150" zoomScaleSheetLayoutView="100" workbookViewId="0">
      <selection activeCell="N28" sqref="N28"/>
    </sheetView>
  </sheetViews>
  <sheetFormatPr baseColWidth="10" defaultColWidth="11.46484375" defaultRowHeight="11.65" x14ac:dyDescent="0.35"/>
  <cols>
    <col min="1" max="1" width="9.796875" style="7" customWidth="1"/>
    <col min="2" max="2" width="26" style="7" bestFit="1" customWidth="1"/>
    <col min="3" max="3" width="9" style="7" hidden="1" customWidth="1"/>
    <col min="4" max="4" width="9" style="7" customWidth="1"/>
    <col min="5" max="5" width="8.86328125" style="36" hidden="1" customWidth="1"/>
    <col min="6" max="6" width="8.86328125" style="36" customWidth="1"/>
    <col min="7" max="7" width="12.1328125" style="36" bestFit="1" customWidth="1"/>
    <col min="8" max="8" width="9.1328125" style="36" customWidth="1"/>
    <col min="9" max="10" width="8.86328125" style="36" customWidth="1"/>
    <col min="11" max="11" width="9.796875" style="36" bestFit="1" customWidth="1"/>
    <col min="12" max="12" width="8.86328125" style="36" customWidth="1"/>
    <col min="13" max="13" width="11.46484375" style="7"/>
    <col min="14" max="14" width="12.1328125" style="7" bestFit="1" customWidth="1"/>
    <col min="15" max="16384" width="11.46484375" style="7"/>
  </cols>
  <sheetData>
    <row r="5" spans="1:15" x14ac:dyDescent="0.35">
      <c r="A5" s="100" t="s">
        <v>135</v>
      </c>
      <c r="C5" s="22"/>
      <c r="D5" s="22"/>
    </row>
    <row r="6" spans="1:15" x14ac:dyDescent="0.35">
      <c r="A6" s="1" t="s">
        <v>67</v>
      </c>
    </row>
    <row r="7" spans="1:15" x14ac:dyDescent="0.35">
      <c r="A7" s="1" t="s">
        <v>66</v>
      </c>
      <c r="B7" s="1"/>
      <c r="N7" s="103"/>
    </row>
    <row r="8" spans="1:15" x14ac:dyDescent="0.35">
      <c r="A8" s="131" t="s">
        <v>93</v>
      </c>
      <c r="B8" s="96"/>
      <c r="C8" s="96"/>
      <c r="D8" s="96"/>
      <c r="E8" s="96"/>
      <c r="F8" s="96"/>
      <c r="G8" s="96"/>
      <c r="H8" s="96"/>
      <c r="I8" s="96"/>
      <c r="J8" s="96"/>
      <c r="N8" s="10"/>
    </row>
    <row r="9" spans="1:15" x14ac:dyDescent="0.35">
      <c r="A9" s="9" t="s">
        <v>63</v>
      </c>
      <c r="B9" s="9" t="s">
        <v>43</v>
      </c>
      <c r="C9" s="163">
        <v>2023</v>
      </c>
      <c r="D9" s="4" t="s">
        <v>101</v>
      </c>
      <c r="E9" s="163">
        <v>2023</v>
      </c>
      <c r="F9" s="41" t="s">
        <v>102</v>
      </c>
      <c r="G9" s="41" t="s">
        <v>96</v>
      </c>
      <c r="N9" s="10"/>
    </row>
    <row r="10" spans="1:15" x14ac:dyDescent="0.35">
      <c r="A10" s="42"/>
      <c r="B10" s="42"/>
      <c r="C10" s="137"/>
      <c r="D10" s="42"/>
      <c r="E10" s="137"/>
      <c r="F10" s="42"/>
      <c r="G10" s="42"/>
      <c r="N10" s="10"/>
    </row>
    <row r="11" spans="1:15" x14ac:dyDescent="0.35">
      <c r="A11" s="40">
        <v>1</v>
      </c>
      <c r="B11" s="116" t="s">
        <v>123</v>
      </c>
      <c r="C11" s="154">
        <v>14.15</v>
      </c>
      <c r="D11" s="43">
        <f>+C11*'salari base-ok'!$H$1</f>
        <v>14.503749999999998</v>
      </c>
      <c r="E11" s="154">
        <v>15.42</v>
      </c>
      <c r="F11" s="43">
        <f>+E11*'salari base-ok'!$H$1</f>
        <v>15.805499999999999</v>
      </c>
      <c r="G11" s="43">
        <f>+F11</f>
        <v>15.805499999999999</v>
      </c>
      <c r="M11" s="84"/>
      <c r="N11" s="84"/>
      <c r="O11" s="84"/>
    </row>
    <row r="12" spans="1:15" x14ac:dyDescent="0.35">
      <c r="A12" s="40">
        <v>1</v>
      </c>
      <c r="B12" s="116" t="s">
        <v>124</v>
      </c>
      <c r="C12" s="155">
        <v>15</v>
      </c>
      <c r="D12" s="43">
        <f>+C12*'salari base-ok'!$H$1</f>
        <v>15.374999999999998</v>
      </c>
      <c r="E12" s="154">
        <v>16.239999999999998</v>
      </c>
      <c r="F12" s="43">
        <f>+E12*'salari base-ok'!$H$1</f>
        <v>16.645999999999997</v>
      </c>
      <c r="G12" s="43">
        <f t="shared" ref="G12:G41" si="0">+F12</f>
        <v>16.645999999999997</v>
      </c>
      <c r="M12" s="84"/>
      <c r="N12" s="84"/>
      <c r="O12" s="84"/>
    </row>
    <row r="13" spans="1:15" x14ac:dyDescent="0.35">
      <c r="A13" s="42"/>
      <c r="B13" s="42"/>
      <c r="C13" s="156"/>
      <c r="D13" s="43"/>
      <c r="E13" s="154"/>
      <c r="F13" s="43"/>
      <c r="G13" s="43"/>
      <c r="M13" s="84"/>
      <c r="N13" s="84"/>
      <c r="O13" s="84"/>
    </row>
    <row r="14" spans="1:15" x14ac:dyDescent="0.35">
      <c r="A14" s="40">
        <v>1</v>
      </c>
      <c r="B14" s="40" t="s">
        <v>128</v>
      </c>
      <c r="C14" s="154">
        <v>10.61</v>
      </c>
      <c r="D14" s="43">
        <f>+C14*'salari base-ok'!$H$1</f>
        <v>10.875249999999998</v>
      </c>
      <c r="E14" s="154">
        <v>11.57</v>
      </c>
      <c r="F14" s="43">
        <f>+E14*'salari base-ok'!$H$1</f>
        <v>11.859249999999999</v>
      </c>
      <c r="G14" s="43">
        <f t="shared" si="0"/>
        <v>11.859249999999999</v>
      </c>
      <c r="M14" s="84"/>
      <c r="N14" s="84"/>
      <c r="O14" s="84"/>
    </row>
    <row r="15" spans="1:15" x14ac:dyDescent="0.35">
      <c r="A15" s="40">
        <v>1</v>
      </c>
      <c r="B15" s="40" t="s">
        <v>128</v>
      </c>
      <c r="C15" s="154">
        <f>+C14</f>
        <v>10.61</v>
      </c>
      <c r="D15" s="43">
        <f>+C15*'salari base-ok'!$H$1</f>
        <v>10.875249999999998</v>
      </c>
      <c r="E15" s="154">
        <f>+E14</f>
        <v>11.57</v>
      </c>
      <c r="F15" s="43">
        <f>+E15*'salari base-ok'!$H$1</f>
        <v>11.859249999999999</v>
      </c>
      <c r="G15" s="43">
        <f t="shared" si="0"/>
        <v>11.859249999999999</v>
      </c>
      <c r="M15" s="84"/>
      <c r="N15" s="84"/>
      <c r="O15" s="84"/>
    </row>
    <row r="16" spans="1:15" x14ac:dyDescent="0.35">
      <c r="A16" s="40">
        <v>1</v>
      </c>
      <c r="B16" s="40" t="s">
        <v>128</v>
      </c>
      <c r="C16" s="154">
        <v>9.9</v>
      </c>
      <c r="D16" s="43">
        <f>+C16*'salari base-ok'!$H$1</f>
        <v>10.147499999999999</v>
      </c>
      <c r="E16" s="154">
        <v>10.8</v>
      </c>
      <c r="F16" s="43">
        <f>+E16*'salari base-ok'!$H$1</f>
        <v>11.07</v>
      </c>
      <c r="G16" s="43">
        <f t="shared" si="0"/>
        <v>11.07</v>
      </c>
      <c r="M16" s="84"/>
      <c r="N16" s="84"/>
      <c r="O16" s="84"/>
    </row>
    <row r="17" spans="1:15" x14ac:dyDescent="0.35">
      <c r="A17" s="40">
        <v>1</v>
      </c>
      <c r="B17" s="40" t="s">
        <v>128</v>
      </c>
      <c r="C17" s="154">
        <v>8.49</v>
      </c>
      <c r="D17" s="43">
        <f>+C17*'salari base-ok'!$H$1</f>
        <v>8.7022499999999994</v>
      </c>
      <c r="E17" s="154">
        <v>9.25</v>
      </c>
      <c r="F17" s="43">
        <f>+E17*'salari base-ok'!$H$1</f>
        <v>9.4812499999999993</v>
      </c>
      <c r="G17" s="43">
        <f t="shared" si="0"/>
        <v>9.4812499999999993</v>
      </c>
      <c r="M17" s="84"/>
      <c r="N17" s="84"/>
      <c r="O17" s="84"/>
    </row>
    <row r="18" spans="1:15" x14ac:dyDescent="0.35">
      <c r="A18" s="40">
        <v>1</v>
      </c>
      <c r="B18" s="40" t="s">
        <v>128</v>
      </c>
      <c r="C18" s="154">
        <v>7.07</v>
      </c>
      <c r="D18" s="43">
        <f>+C18*'salari base-ok'!$H$1</f>
        <v>7.2467499999999996</v>
      </c>
      <c r="E18" s="154">
        <v>7.71</v>
      </c>
      <c r="F18" s="43">
        <f>+E18*'salari base-ok'!$H$1</f>
        <v>7.9027499999999993</v>
      </c>
      <c r="G18" s="43">
        <f t="shared" si="0"/>
        <v>7.9027499999999993</v>
      </c>
      <c r="M18" s="84"/>
      <c r="N18" s="84"/>
      <c r="O18" s="84"/>
    </row>
    <row r="19" spans="1:15" x14ac:dyDescent="0.35">
      <c r="A19" s="42"/>
      <c r="B19" s="42"/>
      <c r="C19" s="156"/>
      <c r="D19" s="43"/>
      <c r="E19" s="154"/>
      <c r="F19" s="43"/>
      <c r="G19" s="43"/>
      <c r="M19" s="84"/>
      <c r="N19" s="84"/>
      <c r="O19" s="84"/>
    </row>
    <row r="20" spans="1:15" x14ac:dyDescent="0.35">
      <c r="A20" s="40">
        <v>2</v>
      </c>
      <c r="B20" s="40" t="s">
        <v>128</v>
      </c>
      <c r="C20" s="154">
        <v>5</v>
      </c>
      <c r="D20" s="43">
        <f>+C20*'salari base-ok'!$H$1</f>
        <v>5.125</v>
      </c>
      <c r="E20" s="154">
        <v>5.65</v>
      </c>
      <c r="F20" s="43">
        <f>+E20*'salari base-ok'!$H$1</f>
        <v>5.7912499999999998</v>
      </c>
      <c r="G20" s="43">
        <f t="shared" si="0"/>
        <v>5.7912499999999998</v>
      </c>
      <c r="M20" s="84"/>
      <c r="N20" s="84"/>
      <c r="O20" s="84"/>
    </row>
    <row r="21" spans="1:15" x14ac:dyDescent="0.35">
      <c r="A21" s="40">
        <v>2</v>
      </c>
      <c r="B21" s="40" t="s">
        <v>128</v>
      </c>
      <c r="C21" s="154">
        <v>4.17</v>
      </c>
      <c r="D21" s="43">
        <f>+C21*'salari base-ok'!$H$1</f>
        <v>4.2742499999999994</v>
      </c>
      <c r="E21" s="154">
        <v>4.71</v>
      </c>
      <c r="F21" s="43">
        <f>+E21*'salari base-ok'!$H$1</f>
        <v>4.82775</v>
      </c>
      <c r="G21" s="43">
        <f t="shared" si="0"/>
        <v>4.82775</v>
      </c>
      <c r="M21" s="84"/>
      <c r="N21" s="84"/>
      <c r="O21" s="84"/>
    </row>
    <row r="22" spans="1:15" x14ac:dyDescent="0.35">
      <c r="A22" s="42"/>
      <c r="B22" s="42"/>
      <c r="C22" s="156"/>
      <c r="D22" s="43"/>
      <c r="E22" s="154"/>
      <c r="F22" s="43"/>
      <c r="G22" s="43"/>
      <c r="M22" s="84"/>
      <c r="N22" s="84"/>
      <c r="O22" s="84"/>
    </row>
    <row r="23" spans="1:15" x14ac:dyDescent="0.35">
      <c r="A23" s="40">
        <v>2</v>
      </c>
      <c r="B23" s="40" t="s">
        <v>115</v>
      </c>
      <c r="C23" s="154">
        <v>8.02</v>
      </c>
      <c r="D23" s="43">
        <f>+C23*'salari base-ok'!$H$1</f>
        <v>8.2204999999999995</v>
      </c>
      <c r="E23" s="154">
        <v>9.07</v>
      </c>
      <c r="F23" s="43">
        <f>+E23*'salari base-ok'!$H$1</f>
        <v>9.2967499999999994</v>
      </c>
      <c r="G23" s="43">
        <f t="shared" si="0"/>
        <v>9.2967499999999994</v>
      </c>
      <c r="M23" s="84"/>
      <c r="N23" s="84"/>
      <c r="O23" s="84"/>
    </row>
    <row r="24" spans="1:15" x14ac:dyDescent="0.35">
      <c r="A24" s="40">
        <v>2</v>
      </c>
      <c r="B24" s="40" t="s">
        <v>111</v>
      </c>
      <c r="C24" s="154">
        <v>8.33</v>
      </c>
      <c r="D24" s="43">
        <f>+C24*'salari base-ok'!$H$1</f>
        <v>8.5382499999999997</v>
      </c>
      <c r="E24" s="154">
        <v>9.42</v>
      </c>
      <c r="F24" s="43">
        <f>+E24*'salari base-ok'!$H$1</f>
        <v>9.6555</v>
      </c>
      <c r="G24" s="43">
        <f t="shared" si="0"/>
        <v>9.6555</v>
      </c>
      <c r="H24" s="44"/>
      <c r="M24" s="84"/>
      <c r="N24" s="84"/>
      <c r="O24" s="84"/>
    </row>
    <row r="25" spans="1:15" x14ac:dyDescent="0.35">
      <c r="A25" s="42"/>
      <c r="B25" s="42"/>
      <c r="C25" s="156"/>
      <c r="D25" s="43"/>
      <c r="E25" s="154"/>
      <c r="F25" s="43"/>
      <c r="G25" s="43"/>
      <c r="M25" s="84"/>
      <c r="N25" s="84"/>
      <c r="O25" s="84"/>
    </row>
    <row r="26" spans="1:15" x14ac:dyDescent="0.35">
      <c r="A26" s="40">
        <v>3</v>
      </c>
      <c r="B26" s="40" t="s">
        <v>119</v>
      </c>
      <c r="C26" s="154">
        <v>6.02</v>
      </c>
      <c r="D26" s="43">
        <f>+C26*'salari base-ok'!$H$1</f>
        <v>6.1704999999999988</v>
      </c>
      <c r="E26" s="154">
        <v>6.81</v>
      </c>
      <c r="F26" s="43">
        <f>+E26*'salari base-ok'!$H$1</f>
        <v>6.980249999999999</v>
      </c>
      <c r="G26" s="43">
        <f t="shared" si="0"/>
        <v>6.980249999999999</v>
      </c>
      <c r="M26" s="84"/>
      <c r="N26" s="84"/>
      <c r="O26" s="84"/>
    </row>
    <row r="27" spans="1:15" x14ac:dyDescent="0.35">
      <c r="A27" s="40">
        <v>3</v>
      </c>
      <c r="B27" s="40" t="s">
        <v>116</v>
      </c>
      <c r="C27" s="154">
        <v>5.1100000000000003</v>
      </c>
      <c r="D27" s="43">
        <f>+C27*'salari base-ok'!$H$1</f>
        <v>5.2377500000000001</v>
      </c>
      <c r="E27" s="154">
        <v>5.79</v>
      </c>
      <c r="F27" s="43">
        <f>+E27*'salari base-ok'!$H$1</f>
        <v>5.9347499999999993</v>
      </c>
      <c r="G27" s="43">
        <f t="shared" si="0"/>
        <v>5.9347499999999993</v>
      </c>
      <c r="M27" s="84"/>
      <c r="N27" s="84"/>
      <c r="O27" s="84"/>
    </row>
    <row r="28" spans="1:15" x14ac:dyDescent="0.35">
      <c r="A28" s="40">
        <v>3</v>
      </c>
      <c r="B28" s="40" t="s">
        <v>112</v>
      </c>
      <c r="C28" s="154">
        <v>5.28</v>
      </c>
      <c r="D28" s="43">
        <f>+C28*'salari base-ok'!$H$1</f>
        <v>5.4119999999999999</v>
      </c>
      <c r="E28" s="154">
        <v>5.97</v>
      </c>
      <c r="F28" s="43">
        <f>+E28*'salari base-ok'!$H$1</f>
        <v>6.1192499999999992</v>
      </c>
      <c r="G28" s="43">
        <f t="shared" si="0"/>
        <v>6.1192499999999992</v>
      </c>
      <c r="H28" s="44"/>
      <c r="M28" s="84"/>
      <c r="N28" s="84"/>
      <c r="O28" s="84"/>
    </row>
    <row r="29" spans="1:15" x14ac:dyDescent="0.35">
      <c r="A29" s="42"/>
      <c r="B29" s="42"/>
      <c r="C29" s="156"/>
      <c r="D29" s="43"/>
      <c r="E29" s="154"/>
      <c r="F29" s="43"/>
      <c r="G29" s="43"/>
      <c r="M29" s="84"/>
      <c r="N29" s="84"/>
      <c r="O29" s="84"/>
    </row>
    <row r="30" spans="1:15" x14ac:dyDescent="0.35">
      <c r="A30" s="40">
        <v>4</v>
      </c>
      <c r="B30" s="40" t="s">
        <v>45</v>
      </c>
      <c r="C30" s="154">
        <v>8.9700000000000006</v>
      </c>
      <c r="D30" s="43">
        <f>+C30*'salari base-ok'!$H$1</f>
        <v>9.1942500000000003</v>
      </c>
      <c r="E30" s="154">
        <v>10.130000000000001</v>
      </c>
      <c r="F30" s="43">
        <f>+E30*'salari base-ok'!$H$1</f>
        <v>10.38325</v>
      </c>
      <c r="G30" s="43">
        <f t="shared" si="0"/>
        <v>10.38325</v>
      </c>
      <c r="M30" s="84"/>
      <c r="N30" s="84"/>
      <c r="O30" s="84"/>
    </row>
    <row r="31" spans="1:15" x14ac:dyDescent="0.35">
      <c r="A31" s="42"/>
      <c r="B31" s="42"/>
      <c r="C31" s="156"/>
      <c r="D31" s="43"/>
      <c r="E31" s="154"/>
      <c r="F31" s="43"/>
      <c r="G31" s="43"/>
      <c r="M31" s="84"/>
      <c r="N31" s="84"/>
      <c r="O31" s="84"/>
    </row>
    <row r="32" spans="1:15" x14ac:dyDescent="0.35">
      <c r="A32" s="40">
        <v>5</v>
      </c>
      <c r="B32" s="40" t="s">
        <v>45</v>
      </c>
      <c r="C32" s="154">
        <v>7.25</v>
      </c>
      <c r="D32" s="43">
        <f>+C32*'salari base-ok'!$H$1</f>
        <v>7.4312499999999995</v>
      </c>
      <c r="E32" s="154">
        <v>8.19</v>
      </c>
      <c r="F32" s="43">
        <f>+E32*'salari base-ok'!$H$1</f>
        <v>8.3947499999999984</v>
      </c>
      <c r="G32" s="43">
        <f t="shared" si="0"/>
        <v>8.3947499999999984</v>
      </c>
      <c r="H32" s="44"/>
      <c r="M32" s="84"/>
      <c r="N32" s="84"/>
      <c r="O32" s="84"/>
    </row>
    <row r="33" spans="1:15" x14ac:dyDescent="0.35">
      <c r="A33" s="42"/>
      <c r="B33" s="42"/>
      <c r="C33" s="156"/>
      <c r="D33" s="43"/>
      <c r="E33" s="154"/>
      <c r="F33" s="43"/>
      <c r="G33" s="43"/>
      <c r="M33" s="84"/>
      <c r="N33" s="84"/>
      <c r="O33" s="84"/>
    </row>
    <row r="34" spans="1:15" x14ac:dyDescent="0.35">
      <c r="A34" s="40">
        <v>6</v>
      </c>
      <c r="B34" s="40" t="s">
        <v>46</v>
      </c>
      <c r="C34" s="154">
        <v>6.02</v>
      </c>
      <c r="D34" s="43">
        <f>+C34*'salari base-ok'!$H$1</f>
        <v>6.1704999999999988</v>
      </c>
      <c r="E34" s="154">
        <v>6.81</v>
      </c>
      <c r="F34" s="43">
        <f>+E34*'salari base-ok'!$H$1</f>
        <v>6.980249999999999</v>
      </c>
      <c r="G34" s="43">
        <f t="shared" si="0"/>
        <v>6.980249999999999</v>
      </c>
      <c r="M34" s="84"/>
      <c r="N34" s="84"/>
      <c r="O34" s="84"/>
    </row>
    <row r="35" spans="1:15" x14ac:dyDescent="0.35">
      <c r="A35" s="40">
        <v>6</v>
      </c>
      <c r="B35" s="40" t="s">
        <v>46</v>
      </c>
      <c r="C35" s="154">
        <v>5.28</v>
      </c>
      <c r="D35" s="43">
        <f>+C35*'salari base-ok'!$H$1</f>
        <v>5.4119999999999999</v>
      </c>
      <c r="E35" s="154">
        <v>5.97</v>
      </c>
      <c r="F35" s="43">
        <f>+E35*'salari base-ok'!$H$1</f>
        <v>6.1192499999999992</v>
      </c>
      <c r="G35" s="43">
        <f t="shared" si="0"/>
        <v>6.1192499999999992</v>
      </c>
      <c r="H35" s="44"/>
      <c r="M35" s="84"/>
      <c r="N35" s="84"/>
      <c r="O35" s="84"/>
    </row>
    <row r="36" spans="1:15" x14ac:dyDescent="0.35">
      <c r="A36" s="42"/>
      <c r="B36" s="42"/>
      <c r="C36" s="156"/>
      <c r="D36" s="43"/>
      <c r="E36" s="154"/>
      <c r="F36" s="43"/>
      <c r="G36" s="43"/>
      <c r="M36" s="84"/>
      <c r="N36" s="84"/>
      <c r="O36" s="84"/>
    </row>
    <row r="37" spans="1:15" x14ac:dyDescent="0.35">
      <c r="A37" s="40">
        <v>6</v>
      </c>
      <c r="B37" s="40" t="s">
        <v>47</v>
      </c>
      <c r="C37" s="154">
        <f>+C34</f>
        <v>6.02</v>
      </c>
      <c r="D37" s="43">
        <f>+C37*'salari base-ok'!$H$1</f>
        <v>6.1704999999999988</v>
      </c>
      <c r="E37" s="154">
        <f>+E34</f>
        <v>6.81</v>
      </c>
      <c r="F37" s="43">
        <f>+E37*'salari base-ok'!$H$1</f>
        <v>6.980249999999999</v>
      </c>
      <c r="G37" s="43">
        <f t="shared" si="0"/>
        <v>6.980249999999999</v>
      </c>
      <c r="M37" s="84"/>
      <c r="N37" s="84"/>
      <c r="O37" s="84"/>
    </row>
    <row r="38" spans="1:15" x14ac:dyDescent="0.35">
      <c r="A38" s="40">
        <v>6</v>
      </c>
      <c r="B38" s="40" t="s">
        <v>47</v>
      </c>
      <c r="C38" s="154">
        <f>+C35</f>
        <v>5.28</v>
      </c>
      <c r="D38" s="43">
        <f>+C38*'salari base-ok'!$H$1</f>
        <v>5.4119999999999999</v>
      </c>
      <c r="E38" s="154">
        <f>+E35</f>
        <v>5.97</v>
      </c>
      <c r="F38" s="43">
        <f>+E38*'salari base-ok'!$H$1</f>
        <v>6.1192499999999992</v>
      </c>
      <c r="G38" s="43">
        <f t="shared" si="0"/>
        <v>6.1192499999999992</v>
      </c>
      <c r="H38" s="44"/>
      <c r="M38" s="84"/>
      <c r="N38" s="84"/>
      <c r="O38" s="84"/>
    </row>
    <row r="39" spans="1:15" x14ac:dyDescent="0.35">
      <c r="A39" s="42"/>
      <c r="B39" s="42"/>
      <c r="C39" s="156"/>
      <c r="D39" s="43"/>
      <c r="E39" s="154"/>
      <c r="F39" s="43"/>
      <c r="G39" s="43"/>
      <c r="M39" s="84"/>
      <c r="N39" s="84"/>
      <c r="O39" s="84"/>
    </row>
    <row r="40" spans="1:15" x14ac:dyDescent="0.35">
      <c r="A40" s="40">
        <v>7</v>
      </c>
      <c r="B40" s="40" t="s">
        <v>48</v>
      </c>
      <c r="C40" s="154">
        <v>4.84</v>
      </c>
      <c r="D40" s="43">
        <f>+C40*'salari base-ok'!$H$1</f>
        <v>4.9609999999999994</v>
      </c>
      <c r="E40" s="154">
        <v>5.46</v>
      </c>
      <c r="F40" s="43">
        <f>+E40*'salari base-ok'!$H$1</f>
        <v>5.5964999999999998</v>
      </c>
      <c r="G40" s="43">
        <f t="shared" si="0"/>
        <v>5.5964999999999998</v>
      </c>
      <c r="M40" s="84"/>
      <c r="N40" s="84"/>
      <c r="O40" s="84"/>
    </row>
    <row r="41" spans="1:15" x14ac:dyDescent="0.35">
      <c r="A41" s="40">
        <v>7</v>
      </c>
      <c r="B41" s="40" t="s">
        <v>64</v>
      </c>
      <c r="C41" s="154">
        <v>4.49</v>
      </c>
      <c r="D41" s="43">
        <f>+C41*'salari base-ok'!$H$1</f>
        <v>4.6022499999999997</v>
      </c>
      <c r="E41" s="154">
        <v>5.07</v>
      </c>
      <c r="F41" s="43">
        <f>+E41*'salari base-ok'!$H$1</f>
        <v>5.1967499999999998</v>
      </c>
      <c r="G41" s="43">
        <f t="shared" si="0"/>
        <v>5.1967499999999998</v>
      </c>
      <c r="H41" s="44"/>
      <c r="M41" s="84"/>
      <c r="N41" s="84"/>
      <c r="O41" s="84"/>
    </row>
    <row r="42" spans="1:15" ht="19.5" customHeight="1" x14ac:dyDescent="0.35">
      <c r="A42" s="174" t="s">
        <v>86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32"/>
    </row>
    <row r="43" spans="1:15" ht="24.75" customHeight="1" x14ac:dyDescent="0.35">
      <c r="A43" s="172" t="s">
        <v>83</v>
      </c>
      <c r="B43" s="173"/>
      <c r="C43" s="173"/>
      <c r="D43" s="173"/>
      <c r="E43" s="173"/>
      <c r="F43" s="173"/>
      <c r="G43" s="173"/>
      <c r="H43" s="173"/>
      <c r="I43" s="178"/>
      <c r="J43" s="178"/>
      <c r="K43" s="178"/>
      <c r="L43" s="178"/>
    </row>
    <row r="44" spans="1:15" x14ac:dyDescent="0.35">
      <c r="A44" s="176"/>
      <c r="B44" s="177"/>
      <c r="C44" s="177"/>
      <c r="D44" s="177"/>
      <c r="E44" s="177"/>
      <c r="F44" s="177"/>
      <c r="G44" s="177"/>
      <c r="H44" s="177"/>
    </row>
  </sheetData>
  <mergeCells count="3">
    <mergeCell ref="A42:K42"/>
    <mergeCell ref="A44:H44"/>
    <mergeCell ref="A43:L43"/>
  </mergeCells>
  <phoneticPr fontId="5" type="noConversion"/>
  <pageMargins left="0.6692913385826772" right="0.74803149606299213" top="0.98425196850393704" bottom="0.98425196850393704" header="0" footer="0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3:O42"/>
  <sheetViews>
    <sheetView topLeftCell="A28" zoomScale="95" workbookViewId="0">
      <selection activeCell="D11" sqref="D11"/>
    </sheetView>
  </sheetViews>
  <sheetFormatPr baseColWidth="10" defaultColWidth="11.46484375" defaultRowHeight="11.65" x14ac:dyDescent="0.35"/>
  <cols>
    <col min="1" max="1" width="8.1328125" style="36" customWidth="1"/>
    <col min="2" max="2" width="24.1328125" style="36" customWidth="1"/>
    <col min="3" max="3" width="8.86328125" style="36" hidden="1" customWidth="1"/>
    <col min="4" max="4" width="8.86328125" style="36" customWidth="1"/>
    <col min="5" max="5" width="8.86328125" style="36" hidden="1" customWidth="1"/>
    <col min="6" max="6" width="8.86328125" style="36" customWidth="1"/>
    <col min="7" max="7" width="12.1328125" style="36" bestFit="1" customWidth="1"/>
    <col min="8" max="8" width="8.86328125" style="36" customWidth="1"/>
    <col min="9" max="9" width="12.86328125" style="36" customWidth="1"/>
    <col min="10" max="10" width="8.86328125" style="36" customWidth="1"/>
    <col min="11" max="11" width="11.46484375" style="36"/>
    <col min="12" max="12" width="14" style="36" bestFit="1" customWidth="1"/>
    <col min="13" max="14" width="11.46484375" style="36"/>
    <col min="15" max="15" width="11.86328125" style="36" bestFit="1" customWidth="1"/>
    <col min="16" max="16384" width="11.46484375" style="36"/>
  </cols>
  <sheetData>
    <row r="3" spans="1:15" x14ac:dyDescent="0.35">
      <c r="J3" s="44"/>
    </row>
    <row r="4" spans="1:15" x14ac:dyDescent="0.35">
      <c r="C4" s="101"/>
      <c r="D4" s="101"/>
      <c r="J4" s="44"/>
    </row>
    <row r="5" spans="1:15" x14ac:dyDescent="0.35">
      <c r="A5" s="100" t="s">
        <v>135</v>
      </c>
      <c r="C5" s="37"/>
      <c r="D5" s="37"/>
      <c r="K5" s="44"/>
    </row>
    <row r="6" spans="1:15" x14ac:dyDescent="0.35">
      <c r="A6" s="38" t="s">
        <v>65</v>
      </c>
      <c r="H6" s="44"/>
    </row>
    <row r="7" spans="1:15" x14ac:dyDescent="0.35">
      <c r="A7" s="39" t="s">
        <v>62</v>
      </c>
      <c r="B7" s="38"/>
      <c r="E7" s="96"/>
      <c r="F7" s="96"/>
    </row>
    <row r="8" spans="1:15" x14ac:dyDescent="0.35">
      <c r="A8" s="131" t="s">
        <v>93</v>
      </c>
      <c r="B8" s="39"/>
    </row>
    <row r="9" spans="1:15" x14ac:dyDescent="0.35">
      <c r="A9" s="40" t="s">
        <v>63</v>
      </c>
      <c r="B9" s="40" t="s">
        <v>43</v>
      </c>
      <c r="C9" s="163">
        <v>2023</v>
      </c>
      <c r="D9" s="41" t="s">
        <v>101</v>
      </c>
      <c r="E9" s="163">
        <v>2023</v>
      </c>
      <c r="F9" s="41" t="s">
        <v>102</v>
      </c>
      <c r="G9" s="41" t="s">
        <v>96</v>
      </c>
    </row>
    <row r="10" spans="1:15" x14ac:dyDescent="0.35">
      <c r="A10" s="42"/>
      <c r="B10" s="42"/>
      <c r="C10" s="137"/>
      <c r="D10" s="42"/>
      <c r="E10" s="137"/>
      <c r="F10" s="42"/>
      <c r="G10" s="42"/>
    </row>
    <row r="11" spans="1:15" x14ac:dyDescent="0.35">
      <c r="A11" s="40">
        <v>1</v>
      </c>
      <c r="B11" s="116" t="s">
        <v>123</v>
      </c>
      <c r="C11" s="154">
        <v>35.36</v>
      </c>
      <c r="D11" s="43">
        <f>+C11*'salari base-ok'!$H$1</f>
        <v>36.244</v>
      </c>
      <c r="E11" s="154">
        <v>38.56</v>
      </c>
      <c r="F11" s="43">
        <f>+E11*'salari base-ok'!$H$1</f>
        <v>39.524000000000001</v>
      </c>
      <c r="G11" s="43">
        <f>+F11</f>
        <v>39.524000000000001</v>
      </c>
      <c r="K11" s="94"/>
      <c r="L11" s="102"/>
      <c r="M11" s="86"/>
    </row>
    <row r="12" spans="1:15" x14ac:dyDescent="0.35">
      <c r="A12" s="40">
        <v>1</v>
      </c>
      <c r="B12" s="116" t="s">
        <v>124</v>
      </c>
      <c r="C12" s="155">
        <v>37.5</v>
      </c>
      <c r="D12" s="43">
        <f>+C12*'salari base-ok'!$H$1</f>
        <v>38.4375</v>
      </c>
      <c r="E12" s="155">
        <v>40.71</v>
      </c>
      <c r="F12" s="43">
        <f>+E12*'salari base-ok'!$H$1</f>
        <v>41.72775</v>
      </c>
      <c r="G12" s="43">
        <f>+F12</f>
        <v>41.72775</v>
      </c>
      <c r="K12" s="94"/>
      <c r="L12" s="86"/>
      <c r="M12" s="98"/>
      <c r="O12" s="75"/>
    </row>
    <row r="13" spans="1:15" x14ac:dyDescent="0.35">
      <c r="A13" s="42"/>
      <c r="B13" s="42"/>
      <c r="C13" s="156"/>
      <c r="D13" s="43"/>
      <c r="E13" s="156"/>
      <c r="F13" s="43">
        <f>+E13*'salari base-ok'!$H$1</f>
        <v>0</v>
      </c>
      <c r="G13" s="45"/>
      <c r="K13" s="94"/>
      <c r="L13" s="86"/>
      <c r="M13" s="86"/>
    </row>
    <row r="14" spans="1:15" x14ac:dyDescent="0.35">
      <c r="A14" s="40">
        <v>1</v>
      </c>
      <c r="B14" s="40" t="s">
        <v>128</v>
      </c>
      <c r="C14" s="154">
        <v>26.52</v>
      </c>
      <c r="D14" s="43">
        <f>+C14*'salari base-ok'!$H$1</f>
        <v>27.182999999999996</v>
      </c>
      <c r="E14" s="154">
        <v>28.92</v>
      </c>
      <c r="F14" s="43">
        <f>+E14*'salari base-ok'!$H$1</f>
        <v>29.643000000000001</v>
      </c>
      <c r="G14" s="43">
        <f>+F14</f>
        <v>29.643000000000001</v>
      </c>
      <c r="I14" s="44"/>
      <c r="K14" s="94"/>
      <c r="L14" s="86"/>
      <c r="M14" s="86"/>
      <c r="N14" s="44"/>
      <c r="O14" s="97"/>
    </row>
    <row r="15" spans="1:15" x14ac:dyDescent="0.35">
      <c r="A15" s="40">
        <v>1</v>
      </c>
      <c r="B15" s="40" t="s">
        <v>128</v>
      </c>
      <c r="C15" s="154">
        <v>26.52</v>
      </c>
      <c r="D15" s="43">
        <f>+C15*'salari base-ok'!$H$1</f>
        <v>27.182999999999996</v>
      </c>
      <c r="E15" s="154">
        <v>28.92</v>
      </c>
      <c r="F15" s="43">
        <f>+E15*'salari base-ok'!$H$1</f>
        <v>29.643000000000001</v>
      </c>
      <c r="G15" s="43">
        <f>+F15</f>
        <v>29.643000000000001</v>
      </c>
      <c r="K15" s="94"/>
      <c r="L15" s="86"/>
      <c r="M15" s="86"/>
      <c r="N15" s="44"/>
      <c r="O15" s="97"/>
    </row>
    <row r="16" spans="1:15" x14ac:dyDescent="0.35">
      <c r="A16" s="40">
        <v>1</v>
      </c>
      <c r="B16" s="40" t="s">
        <v>128</v>
      </c>
      <c r="C16" s="154">
        <v>24.75</v>
      </c>
      <c r="D16" s="43">
        <f>+C16*'salari base-ok'!$H$1</f>
        <v>25.368749999999999</v>
      </c>
      <c r="E16" s="154">
        <v>26.99</v>
      </c>
      <c r="F16" s="43">
        <f>+E16*'salari base-ok'!$H$1</f>
        <v>27.664749999999994</v>
      </c>
      <c r="G16" s="43">
        <f>+F16</f>
        <v>27.664749999999994</v>
      </c>
      <c r="K16" s="94"/>
      <c r="L16" s="86"/>
      <c r="M16" s="86"/>
      <c r="N16" s="44"/>
      <c r="O16" s="97"/>
    </row>
    <row r="17" spans="1:15" x14ac:dyDescent="0.35">
      <c r="A17" s="40">
        <v>1</v>
      </c>
      <c r="B17" s="40" t="s">
        <v>128</v>
      </c>
      <c r="C17" s="154">
        <v>21.21</v>
      </c>
      <c r="D17" s="43">
        <f>+C17*'salari base-ok'!$H$1</f>
        <v>21.74025</v>
      </c>
      <c r="E17" s="154">
        <v>23.14</v>
      </c>
      <c r="F17" s="43">
        <f>+E17*'salari base-ok'!$H$1</f>
        <v>23.718499999999999</v>
      </c>
      <c r="G17" s="43">
        <f>+F17</f>
        <v>23.718499999999999</v>
      </c>
      <c r="K17" s="94"/>
      <c r="L17" s="86"/>
      <c r="M17" s="86"/>
      <c r="N17" s="44"/>
      <c r="O17" s="97"/>
    </row>
    <row r="18" spans="1:15" x14ac:dyDescent="0.35">
      <c r="A18" s="40">
        <v>1</v>
      </c>
      <c r="B18" s="40" t="s">
        <v>128</v>
      </c>
      <c r="C18" s="154">
        <v>17.68</v>
      </c>
      <c r="D18" s="43">
        <f>+C18*'salari base-ok'!$H$1</f>
        <v>18.122</v>
      </c>
      <c r="E18" s="154">
        <v>19.28</v>
      </c>
      <c r="F18" s="43">
        <f>+E18*'salari base-ok'!$H$1</f>
        <v>19.762</v>
      </c>
      <c r="G18" s="43">
        <f>+F18</f>
        <v>19.762</v>
      </c>
      <c r="K18" s="94"/>
      <c r="L18" s="86"/>
      <c r="M18" s="86"/>
      <c r="N18" s="44"/>
      <c r="O18" s="97"/>
    </row>
    <row r="19" spans="1:15" x14ac:dyDescent="0.35">
      <c r="A19" s="42"/>
      <c r="B19" s="42"/>
      <c r="C19" s="154"/>
      <c r="D19" s="43"/>
      <c r="E19" s="154"/>
      <c r="F19" s="43"/>
      <c r="G19" s="45"/>
      <c r="K19" s="94"/>
      <c r="L19" s="86"/>
      <c r="M19" s="86"/>
      <c r="N19" s="44"/>
      <c r="O19" s="97"/>
    </row>
    <row r="20" spans="1:15" x14ac:dyDescent="0.35">
      <c r="A20" s="40">
        <v>2</v>
      </c>
      <c r="B20" s="40" t="s">
        <v>128</v>
      </c>
      <c r="C20" s="154">
        <v>12.49</v>
      </c>
      <c r="D20" s="43">
        <f>+C20*'salari base-ok'!$H$1</f>
        <v>12.802249999999999</v>
      </c>
      <c r="E20" s="154">
        <v>14.12</v>
      </c>
      <c r="F20" s="43">
        <f>+E20*'salari base-ok'!$H$1</f>
        <v>14.472999999999997</v>
      </c>
      <c r="G20" s="43">
        <f>+F20</f>
        <v>14.472999999999997</v>
      </c>
      <c r="K20" s="94"/>
      <c r="L20" s="86"/>
      <c r="M20" s="86"/>
      <c r="N20" s="44"/>
      <c r="O20" s="97"/>
    </row>
    <row r="21" spans="1:15" x14ac:dyDescent="0.35">
      <c r="A21" s="40">
        <v>2</v>
      </c>
      <c r="B21" s="40" t="s">
        <v>128</v>
      </c>
      <c r="C21" s="154">
        <v>10.41</v>
      </c>
      <c r="D21" s="43">
        <f>+C21*'salari base-ok'!$H$1</f>
        <v>10.670249999999999</v>
      </c>
      <c r="E21" s="154">
        <v>11.77</v>
      </c>
      <c r="F21" s="43">
        <f>+E21*'salari base-ok'!$H$1</f>
        <v>12.064249999999998</v>
      </c>
      <c r="G21" s="43">
        <f>+F21</f>
        <v>12.064249999999998</v>
      </c>
      <c r="K21" s="94"/>
      <c r="L21" s="86"/>
      <c r="M21" s="86"/>
      <c r="N21" s="44"/>
      <c r="O21" s="97"/>
    </row>
    <row r="22" spans="1:15" x14ac:dyDescent="0.35">
      <c r="A22" s="42"/>
      <c r="B22" s="42"/>
      <c r="C22" s="156"/>
      <c r="D22" s="43"/>
      <c r="E22" s="156"/>
      <c r="F22" s="43"/>
      <c r="G22" s="45"/>
      <c r="K22" s="94"/>
      <c r="L22" s="86"/>
      <c r="M22" s="86"/>
      <c r="N22" s="44"/>
      <c r="O22" s="97"/>
    </row>
    <row r="23" spans="1:15" x14ac:dyDescent="0.35">
      <c r="A23" s="40">
        <v>2</v>
      </c>
      <c r="B23" s="40" t="s">
        <v>115</v>
      </c>
      <c r="C23" s="154">
        <v>20.05</v>
      </c>
      <c r="D23" s="43">
        <f>+C23*'salari base-ok'!$H$1</f>
        <v>20.55125</v>
      </c>
      <c r="E23" s="154">
        <v>22.66</v>
      </c>
      <c r="F23" s="43">
        <f>+E23*'salari base-ok'!$H$1</f>
        <v>23.226499999999998</v>
      </c>
      <c r="G23" s="43">
        <f>+F23</f>
        <v>23.226499999999998</v>
      </c>
      <c r="K23" s="94"/>
      <c r="L23" s="86"/>
      <c r="M23" s="86"/>
      <c r="N23" s="44"/>
      <c r="O23" s="97"/>
    </row>
    <row r="24" spans="1:15" x14ac:dyDescent="0.35">
      <c r="A24" s="40">
        <v>2</v>
      </c>
      <c r="B24" s="40" t="s">
        <v>111</v>
      </c>
      <c r="C24" s="154">
        <v>20.82</v>
      </c>
      <c r="D24" s="43">
        <f>+C24*'salari base-ok'!$H$1</f>
        <v>21.340499999999999</v>
      </c>
      <c r="E24" s="154">
        <v>23.54</v>
      </c>
      <c r="F24" s="43">
        <f>+E24*'salari base-ok'!$H$1</f>
        <v>24.128499999999995</v>
      </c>
      <c r="G24" s="43">
        <f>+F24</f>
        <v>24.128499999999995</v>
      </c>
      <c r="K24" s="94"/>
      <c r="L24" s="86"/>
      <c r="M24" s="86"/>
      <c r="N24" s="44"/>
      <c r="O24" s="97"/>
    </row>
    <row r="25" spans="1:15" x14ac:dyDescent="0.35">
      <c r="A25" s="42"/>
      <c r="B25" s="42"/>
      <c r="C25" s="156"/>
      <c r="D25" s="43"/>
      <c r="E25" s="156"/>
      <c r="F25" s="43"/>
      <c r="G25" s="45"/>
      <c r="K25" s="94"/>
      <c r="L25" s="86"/>
      <c r="M25" s="86"/>
      <c r="N25" s="44"/>
      <c r="O25" s="97"/>
    </row>
    <row r="26" spans="1:15" x14ac:dyDescent="0.35">
      <c r="A26" s="40">
        <v>3</v>
      </c>
      <c r="B26" s="40" t="s">
        <v>119</v>
      </c>
      <c r="C26" s="154">
        <v>15.07</v>
      </c>
      <c r="D26" s="43">
        <f>+C26*'salari base-ok'!$H$1</f>
        <v>15.44675</v>
      </c>
      <c r="E26" s="154">
        <v>17.03</v>
      </c>
      <c r="F26" s="43">
        <f>+E26*'salari base-ok'!$H$1</f>
        <v>17.455749999999998</v>
      </c>
      <c r="G26" s="43">
        <f>+F26</f>
        <v>17.455749999999998</v>
      </c>
      <c r="K26" s="94"/>
      <c r="L26" s="86"/>
      <c r="M26" s="86"/>
      <c r="N26" s="44"/>
      <c r="O26" s="97"/>
    </row>
    <row r="27" spans="1:15" x14ac:dyDescent="0.35">
      <c r="A27" s="40">
        <v>3</v>
      </c>
      <c r="B27" s="40" t="s">
        <v>116</v>
      </c>
      <c r="C27" s="154">
        <v>12.77</v>
      </c>
      <c r="D27" s="43">
        <f>+C27*'salari base-ok'!$H$1</f>
        <v>13.089249999999998</v>
      </c>
      <c r="E27" s="154">
        <v>14.44</v>
      </c>
      <c r="F27" s="43">
        <f>+E27*'salari base-ok'!$H$1</f>
        <v>14.800999999999998</v>
      </c>
      <c r="G27" s="43">
        <f>+F27</f>
        <v>14.800999999999998</v>
      </c>
      <c r="K27" s="94"/>
      <c r="L27" s="86"/>
      <c r="M27" s="86"/>
      <c r="N27" s="44"/>
      <c r="O27" s="97"/>
    </row>
    <row r="28" spans="1:15" x14ac:dyDescent="0.35">
      <c r="A28" s="40">
        <v>3</v>
      </c>
      <c r="B28" s="40" t="s">
        <v>112</v>
      </c>
      <c r="C28" s="154">
        <v>13.2</v>
      </c>
      <c r="D28" s="43">
        <f>+C28*'salari base-ok'!$H$1</f>
        <v>13.529999999999998</v>
      </c>
      <c r="E28" s="154">
        <v>14.91</v>
      </c>
      <c r="F28" s="43">
        <f>+E28*'salari base-ok'!$H$1</f>
        <v>15.282749999999998</v>
      </c>
      <c r="G28" s="43">
        <f>+F28</f>
        <v>15.282749999999998</v>
      </c>
      <c r="K28" s="94"/>
      <c r="L28" s="86"/>
      <c r="M28" s="86"/>
      <c r="N28" s="44"/>
      <c r="O28" s="97"/>
    </row>
    <row r="29" spans="1:15" x14ac:dyDescent="0.35">
      <c r="A29" s="42"/>
      <c r="B29" s="42"/>
      <c r="C29" s="156"/>
      <c r="D29" s="43"/>
      <c r="E29" s="156"/>
      <c r="F29" s="43"/>
      <c r="G29" s="45"/>
      <c r="K29" s="94"/>
      <c r="L29" s="86"/>
      <c r="M29" s="86"/>
      <c r="N29" s="44"/>
      <c r="O29" s="97"/>
    </row>
    <row r="30" spans="1:15" x14ac:dyDescent="0.35">
      <c r="A30" s="40">
        <v>4</v>
      </c>
      <c r="B30" s="40" t="s">
        <v>45</v>
      </c>
      <c r="C30" s="154">
        <v>22.42</v>
      </c>
      <c r="D30" s="43">
        <f>+C30*'salari base-ok'!$H$1</f>
        <v>22.980499999999999</v>
      </c>
      <c r="E30" s="154">
        <v>25.33</v>
      </c>
      <c r="F30" s="43">
        <f>+E30*'salari base-ok'!$H$1</f>
        <v>25.963249999999995</v>
      </c>
      <c r="G30" s="43">
        <f>+F30</f>
        <v>25.963249999999995</v>
      </c>
      <c r="K30" s="94"/>
      <c r="L30" s="86"/>
      <c r="M30" s="86"/>
      <c r="N30" s="44"/>
      <c r="O30" s="97"/>
    </row>
    <row r="31" spans="1:15" x14ac:dyDescent="0.35">
      <c r="A31" s="42"/>
      <c r="B31" s="42"/>
      <c r="C31" s="156"/>
      <c r="D31" s="43"/>
      <c r="E31" s="156"/>
      <c r="F31" s="43"/>
      <c r="G31" s="45"/>
      <c r="K31" s="94"/>
      <c r="L31" s="86"/>
      <c r="M31" s="86"/>
      <c r="N31" s="44"/>
      <c r="O31" s="97"/>
    </row>
    <row r="32" spans="1:15" x14ac:dyDescent="0.35">
      <c r="A32" s="40">
        <v>5</v>
      </c>
      <c r="B32" s="40" t="s">
        <v>45</v>
      </c>
      <c r="C32" s="154">
        <v>18.11</v>
      </c>
      <c r="D32" s="43">
        <f>+C32*'salari base-ok'!$H$1</f>
        <v>18.562749999999998</v>
      </c>
      <c r="E32" s="154">
        <v>20.47</v>
      </c>
      <c r="F32" s="43">
        <f>+E32*'salari base-ok'!$H$1</f>
        <v>20.981749999999998</v>
      </c>
      <c r="G32" s="43">
        <f>+F32</f>
        <v>20.981749999999998</v>
      </c>
      <c r="K32" s="94"/>
      <c r="L32" s="86"/>
      <c r="M32" s="86"/>
      <c r="N32" s="44"/>
      <c r="O32" s="97"/>
    </row>
    <row r="33" spans="1:15" x14ac:dyDescent="0.35">
      <c r="A33" s="42"/>
      <c r="B33" s="42"/>
      <c r="C33" s="156"/>
      <c r="D33" s="43"/>
      <c r="E33" s="156"/>
      <c r="F33" s="43"/>
      <c r="G33" s="45"/>
      <c r="K33" s="94"/>
      <c r="L33" s="86"/>
      <c r="M33" s="86"/>
      <c r="N33" s="44"/>
      <c r="O33" s="97"/>
    </row>
    <row r="34" spans="1:15" x14ac:dyDescent="0.35">
      <c r="A34" s="40">
        <v>6</v>
      </c>
      <c r="B34" s="40" t="s">
        <v>46</v>
      </c>
      <c r="C34" s="154">
        <v>15.06</v>
      </c>
      <c r="D34" s="43">
        <f>+C34*'salari base-ok'!$H$1</f>
        <v>15.436499999999999</v>
      </c>
      <c r="E34" s="154">
        <v>17.03</v>
      </c>
      <c r="F34" s="43">
        <f>+E34*'salari base-ok'!$H$1</f>
        <v>17.455749999999998</v>
      </c>
      <c r="G34" s="43">
        <f>+F34</f>
        <v>17.455749999999998</v>
      </c>
      <c r="K34" s="94"/>
      <c r="L34" s="86"/>
      <c r="M34" s="86"/>
      <c r="N34" s="44"/>
      <c r="O34" s="97"/>
    </row>
    <row r="35" spans="1:15" x14ac:dyDescent="0.35">
      <c r="A35" s="40">
        <v>6</v>
      </c>
      <c r="B35" s="40" t="s">
        <v>46</v>
      </c>
      <c r="C35" s="154">
        <v>13.2</v>
      </c>
      <c r="D35" s="43">
        <f>+C35*'salari base-ok'!$H$1</f>
        <v>13.529999999999998</v>
      </c>
      <c r="E35" s="154">
        <v>14.91</v>
      </c>
      <c r="F35" s="43">
        <f>+E35*'salari base-ok'!$H$1</f>
        <v>15.282749999999998</v>
      </c>
      <c r="G35" s="43">
        <f>+F35</f>
        <v>15.282749999999998</v>
      </c>
      <c r="K35" s="94"/>
      <c r="L35" s="86"/>
      <c r="M35" s="86"/>
      <c r="N35" s="44"/>
      <c r="O35" s="97"/>
    </row>
    <row r="36" spans="1:15" ht="16.25" customHeight="1" x14ac:dyDescent="0.35">
      <c r="A36" s="42"/>
      <c r="B36" s="42"/>
      <c r="C36" s="156"/>
      <c r="D36" s="43"/>
      <c r="E36" s="156"/>
      <c r="F36" s="43"/>
      <c r="G36" s="45"/>
      <c r="K36" s="94"/>
      <c r="L36" s="86"/>
      <c r="M36" s="86"/>
      <c r="N36" s="44"/>
      <c r="O36" s="97"/>
    </row>
    <row r="37" spans="1:15" x14ac:dyDescent="0.35">
      <c r="A37" s="40">
        <v>6</v>
      </c>
      <c r="B37" s="40" t="s">
        <v>47</v>
      </c>
      <c r="C37" s="154">
        <v>15.06</v>
      </c>
      <c r="D37" s="43">
        <f>+C37*'salari base-ok'!$H$1</f>
        <v>15.436499999999999</v>
      </c>
      <c r="E37" s="154">
        <v>17.03</v>
      </c>
      <c r="F37" s="43">
        <f>+E37*'salari base-ok'!$H$1</f>
        <v>17.455749999999998</v>
      </c>
      <c r="G37" s="43">
        <f>+F37</f>
        <v>17.455749999999998</v>
      </c>
      <c r="K37" s="94"/>
      <c r="L37" s="86"/>
      <c r="M37" s="86"/>
      <c r="N37" s="44"/>
      <c r="O37" s="97"/>
    </row>
    <row r="38" spans="1:15" x14ac:dyDescent="0.35">
      <c r="A38" s="40">
        <v>6</v>
      </c>
      <c r="B38" s="40" t="s">
        <v>47</v>
      </c>
      <c r="C38" s="154">
        <v>13.2</v>
      </c>
      <c r="D38" s="43">
        <f>+C38*'salari base-ok'!$H$1</f>
        <v>13.529999999999998</v>
      </c>
      <c r="E38" s="154">
        <v>14.91</v>
      </c>
      <c r="F38" s="43">
        <f>+E38*'salari base-ok'!$H$1</f>
        <v>15.282749999999998</v>
      </c>
      <c r="G38" s="43">
        <f>+F38</f>
        <v>15.282749999999998</v>
      </c>
      <c r="K38" s="94"/>
      <c r="L38" s="86"/>
      <c r="M38" s="86"/>
      <c r="N38" s="44"/>
      <c r="O38" s="97"/>
    </row>
    <row r="39" spans="1:15" x14ac:dyDescent="0.35">
      <c r="A39" s="42"/>
      <c r="B39" s="42"/>
      <c r="C39" s="156"/>
      <c r="D39" s="43"/>
      <c r="E39" s="156"/>
      <c r="F39" s="43"/>
      <c r="G39" s="45"/>
      <c r="K39" s="94"/>
      <c r="L39" s="86"/>
      <c r="M39" s="86"/>
      <c r="N39" s="44"/>
      <c r="O39" s="97"/>
    </row>
    <row r="40" spans="1:15" x14ac:dyDescent="0.35">
      <c r="A40" s="40">
        <v>7</v>
      </c>
      <c r="B40" s="40" t="s">
        <v>48</v>
      </c>
      <c r="C40" s="154">
        <v>12.1</v>
      </c>
      <c r="D40" s="43">
        <f>+C40*'salari base-ok'!$H$1</f>
        <v>12.402499999999998</v>
      </c>
      <c r="E40" s="154">
        <v>13.67</v>
      </c>
      <c r="F40" s="43">
        <f>+E40*'salari base-ok'!$H$1</f>
        <v>14.011749999999999</v>
      </c>
      <c r="G40" s="43">
        <f>+F40</f>
        <v>14.011749999999999</v>
      </c>
      <c r="K40" s="94"/>
      <c r="L40" s="86"/>
      <c r="M40" s="86"/>
      <c r="N40" s="44"/>
      <c r="O40" s="97"/>
    </row>
    <row r="41" spans="1:15" x14ac:dyDescent="0.35">
      <c r="A41" s="40">
        <v>7</v>
      </c>
      <c r="B41" s="40" t="s">
        <v>64</v>
      </c>
      <c r="C41" s="154">
        <v>11.22</v>
      </c>
      <c r="D41" s="43">
        <f>+C41*'salari base-ok'!$H$1</f>
        <v>11.500499999999999</v>
      </c>
      <c r="E41" s="154">
        <v>12.68</v>
      </c>
      <c r="F41" s="43">
        <f>+E41*'salari base-ok'!$H$1</f>
        <v>12.996999999999998</v>
      </c>
      <c r="G41" s="43">
        <f>+F41</f>
        <v>12.996999999999998</v>
      </c>
      <c r="K41" s="94"/>
      <c r="L41" s="86"/>
      <c r="M41" s="86"/>
      <c r="N41" s="44"/>
      <c r="O41" s="97"/>
    </row>
    <row r="42" spans="1:15" ht="32" customHeight="1" x14ac:dyDescent="0.35">
      <c r="A42" s="172" t="s">
        <v>83</v>
      </c>
      <c r="B42" s="173"/>
      <c r="C42" s="173"/>
      <c r="D42" s="173"/>
      <c r="E42" s="173"/>
      <c r="F42" s="173"/>
      <c r="G42" s="173"/>
      <c r="H42" s="173"/>
      <c r="I42" s="173"/>
    </row>
  </sheetData>
  <mergeCells count="1">
    <mergeCell ref="A42:I4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5:J39"/>
  <sheetViews>
    <sheetView showGridLines="0" topLeftCell="A5" zoomScale="86" zoomScaleNormal="150" zoomScaleSheetLayoutView="100" workbookViewId="0">
      <selection activeCell="D29" sqref="D29"/>
    </sheetView>
  </sheetViews>
  <sheetFormatPr baseColWidth="10" defaultColWidth="11.46484375" defaultRowHeight="11.65" x14ac:dyDescent="0.35"/>
  <cols>
    <col min="1" max="1" width="11" style="36" customWidth="1"/>
    <col min="2" max="2" width="12.53125" style="36" customWidth="1"/>
    <col min="3" max="3" width="6.53125" style="36" customWidth="1"/>
    <col min="4" max="4" width="11.1328125" style="36" customWidth="1"/>
    <col min="5" max="5" width="11.1328125" style="36" hidden="1" customWidth="1"/>
    <col min="6" max="6" width="11.1328125" style="36" bestFit="1" customWidth="1"/>
    <col min="7" max="7" width="10.1328125" style="36" bestFit="1" customWidth="1"/>
    <col min="8" max="16384" width="11.46484375" style="36"/>
  </cols>
  <sheetData>
    <row r="5" spans="1:9" x14ac:dyDescent="0.35">
      <c r="A5" s="100" t="s">
        <v>135</v>
      </c>
      <c r="C5" s="37"/>
      <c r="F5" s="75"/>
    </row>
    <row r="6" spans="1:9" x14ac:dyDescent="0.35">
      <c r="A6" s="38" t="s">
        <v>68</v>
      </c>
    </row>
    <row r="7" spans="1:9" x14ac:dyDescent="0.35">
      <c r="A7" s="39" t="s">
        <v>69</v>
      </c>
      <c r="B7" s="52"/>
      <c r="C7" s="52"/>
      <c r="D7" s="76"/>
      <c r="E7" s="76"/>
    </row>
    <row r="8" spans="1:9" x14ac:dyDescent="0.35">
      <c r="A8" s="38"/>
      <c r="B8" s="38"/>
      <c r="D8" s="44"/>
      <c r="E8" s="44"/>
    </row>
    <row r="9" spans="1:9" x14ac:dyDescent="0.35">
      <c r="A9" s="38" t="s">
        <v>70</v>
      </c>
    </row>
    <row r="10" spans="1:9" x14ac:dyDescent="0.35">
      <c r="A10" s="38" t="s">
        <v>0</v>
      </c>
    </row>
    <row r="12" spans="1:9" x14ac:dyDescent="0.35">
      <c r="A12" s="77" t="s">
        <v>42</v>
      </c>
      <c r="B12" s="42" t="s">
        <v>43</v>
      </c>
      <c r="C12" s="42" t="s">
        <v>1</v>
      </c>
      <c r="D12" s="48" t="s">
        <v>97</v>
      </c>
      <c r="E12" s="146">
        <v>2023</v>
      </c>
      <c r="F12" s="118" t="s">
        <v>25</v>
      </c>
      <c r="G12" s="78"/>
    </row>
    <row r="13" spans="1:9" x14ac:dyDescent="0.35">
      <c r="A13" s="48">
        <v>1</v>
      </c>
      <c r="B13" s="42" t="s">
        <v>118</v>
      </c>
      <c r="C13" s="41" t="s">
        <v>2</v>
      </c>
      <c r="D13" s="119">
        <f>+F13*14</f>
        <v>5787.0306899999987</v>
      </c>
      <c r="E13" s="147">
        <v>403.27739999999994</v>
      </c>
      <c r="F13" s="168">
        <f>+E13*'salari base-ok'!$H$1</f>
        <v>413.35933499999993</v>
      </c>
      <c r="G13" s="91"/>
      <c r="I13" s="90"/>
    </row>
    <row r="14" spans="1:9" x14ac:dyDescent="0.35">
      <c r="A14" s="48">
        <v>1</v>
      </c>
      <c r="B14" s="42" t="str">
        <f>+B13</f>
        <v>Prof. Plant.</v>
      </c>
      <c r="C14" s="41" t="s">
        <v>3</v>
      </c>
      <c r="D14" s="119">
        <f>+F14*14</f>
        <v>5329.729912499999</v>
      </c>
      <c r="E14" s="147">
        <v>371.40974999999997</v>
      </c>
      <c r="F14" s="168">
        <f>+E14*'salari base-ok'!$H$1</f>
        <v>380.69499374999992</v>
      </c>
      <c r="G14" s="91"/>
      <c r="I14" s="90"/>
    </row>
    <row r="15" spans="1:9" x14ac:dyDescent="0.35">
      <c r="A15" s="48">
        <v>1</v>
      </c>
      <c r="B15" s="42" t="str">
        <f>+B13</f>
        <v>Prof. Plant.</v>
      </c>
      <c r="C15" s="41" t="s">
        <v>22</v>
      </c>
      <c r="D15" s="119">
        <f>+F15*14</f>
        <v>4651.1306100000002</v>
      </c>
      <c r="E15" s="147">
        <v>324.12060000000002</v>
      </c>
      <c r="F15" s="168">
        <f>+E15*'salari base-ok'!$H$1</f>
        <v>332.223615</v>
      </c>
      <c r="G15" s="91"/>
      <c r="I15" s="90"/>
    </row>
    <row r="16" spans="1:9" x14ac:dyDescent="0.35">
      <c r="G16" s="91"/>
      <c r="I16" s="90"/>
    </row>
    <row r="17" spans="1:10" x14ac:dyDescent="0.35">
      <c r="A17" s="38" t="s">
        <v>71</v>
      </c>
      <c r="B17" s="38"/>
      <c r="C17" s="38"/>
      <c r="F17" s="46"/>
      <c r="G17" s="91"/>
      <c r="I17" s="90"/>
    </row>
    <row r="18" spans="1:10" x14ac:dyDescent="0.35">
      <c r="A18" s="38" t="s">
        <v>0</v>
      </c>
      <c r="B18" s="63"/>
      <c r="C18" s="63"/>
      <c r="F18" s="81"/>
      <c r="G18" s="91"/>
      <c r="I18" s="90"/>
    </row>
    <row r="19" spans="1:10" x14ac:dyDescent="0.35">
      <c r="G19" s="91"/>
      <c r="I19" s="90"/>
    </row>
    <row r="20" spans="1:10" x14ac:dyDescent="0.35">
      <c r="A20" s="42" t="s">
        <v>42</v>
      </c>
      <c r="B20" s="42" t="s">
        <v>43</v>
      </c>
      <c r="C20" s="42" t="s">
        <v>1</v>
      </c>
      <c r="D20" s="48" t="str">
        <f>+D12</f>
        <v>Total/any</v>
      </c>
      <c r="E20" s="146">
        <f>+E12</f>
        <v>2023</v>
      </c>
      <c r="F20" s="42" t="str">
        <f>+F12</f>
        <v>/14</v>
      </c>
      <c r="G20" s="91"/>
      <c r="I20" s="99"/>
    </row>
    <row r="21" spans="1:10" x14ac:dyDescent="0.35">
      <c r="A21" s="48">
        <v>1</v>
      </c>
      <c r="B21" s="42" t="str">
        <f>+B13</f>
        <v>Prof. Plant.</v>
      </c>
      <c r="C21" s="41" t="s">
        <v>2</v>
      </c>
      <c r="D21" s="119">
        <f>+F21*14</f>
        <v>3148.2314324999998</v>
      </c>
      <c r="E21" s="147">
        <v>219.38894999999999</v>
      </c>
      <c r="F21" s="168">
        <f>+E21*'salari base-ok'!$H$1</f>
        <v>224.87367374999997</v>
      </c>
      <c r="G21" s="91"/>
      <c r="I21" s="90"/>
    </row>
    <row r="22" spans="1:10" x14ac:dyDescent="0.35">
      <c r="A22" s="48">
        <v>1</v>
      </c>
      <c r="B22" s="42" t="str">
        <f>+B13</f>
        <v>Prof. Plant.</v>
      </c>
      <c r="C22" s="41" t="s">
        <v>3</v>
      </c>
      <c r="D22" s="119">
        <f>+F22*14</f>
        <v>2714.9912999999997</v>
      </c>
      <c r="E22" s="147">
        <v>189.19800000000001</v>
      </c>
      <c r="F22" s="168">
        <f>+E22*'salari base-ok'!$H$1</f>
        <v>193.92794999999998</v>
      </c>
      <c r="G22" s="91"/>
      <c r="I22" s="90"/>
    </row>
    <row r="23" spans="1:10" x14ac:dyDescent="0.35">
      <c r="A23" s="48"/>
      <c r="B23" s="41"/>
      <c r="C23" s="41"/>
      <c r="D23" s="119"/>
      <c r="E23" s="147"/>
      <c r="F23" s="168"/>
      <c r="G23" s="91"/>
      <c r="I23" s="90"/>
      <c r="J23" s="90"/>
    </row>
    <row r="24" spans="1:10" x14ac:dyDescent="0.35">
      <c r="A24" s="48">
        <v>2</v>
      </c>
      <c r="B24" s="41" t="s">
        <v>72</v>
      </c>
      <c r="C24" s="41" t="s">
        <v>5</v>
      </c>
      <c r="D24" s="119">
        <f>+F24*14</f>
        <v>887.27341499999989</v>
      </c>
      <c r="E24" s="147">
        <v>61.8309</v>
      </c>
      <c r="F24" s="168">
        <f>+E24*'salari base-ok'!$H$1</f>
        <v>63.376672499999991</v>
      </c>
      <c r="G24" s="91"/>
      <c r="H24" s="91"/>
      <c r="I24" s="91"/>
      <c r="J24" s="90"/>
    </row>
    <row r="25" spans="1:10" x14ac:dyDescent="0.35">
      <c r="G25" s="91"/>
      <c r="H25" s="91"/>
      <c r="I25" s="91"/>
      <c r="J25" s="90"/>
    </row>
    <row r="26" spans="1:10" x14ac:dyDescent="0.35">
      <c r="A26" s="36" t="s">
        <v>94</v>
      </c>
      <c r="G26" s="91"/>
      <c r="H26" s="91"/>
      <c r="I26" s="91"/>
      <c r="J26" s="90"/>
    </row>
    <row r="27" spans="1:10" x14ac:dyDescent="0.35">
      <c r="A27" s="38" t="s">
        <v>0</v>
      </c>
      <c r="G27" s="91"/>
      <c r="H27" s="91"/>
      <c r="I27" s="91"/>
      <c r="J27" s="90"/>
    </row>
    <row r="28" spans="1:10" x14ac:dyDescent="0.35">
      <c r="A28" s="42" t="s">
        <v>42</v>
      </c>
      <c r="B28" s="42" t="s">
        <v>43</v>
      </c>
      <c r="C28" s="42" t="s">
        <v>1</v>
      </c>
      <c r="D28" s="48" t="str">
        <f>+D12</f>
        <v>Total/any</v>
      </c>
      <c r="E28" s="146">
        <f>+E12</f>
        <v>2023</v>
      </c>
      <c r="F28" s="42" t="str">
        <f>+F12</f>
        <v>/14</v>
      </c>
      <c r="G28" s="91"/>
      <c r="H28" s="91"/>
      <c r="I28" s="91"/>
      <c r="J28" s="90"/>
    </row>
    <row r="29" spans="1:10" x14ac:dyDescent="0.35">
      <c r="A29" s="48" t="s">
        <v>95</v>
      </c>
      <c r="B29" s="42" t="s">
        <v>5</v>
      </c>
      <c r="C29" s="41" t="s">
        <v>5</v>
      </c>
      <c r="D29" s="136">
        <f>+F29*14</f>
        <v>519.90049999999997</v>
      </c>
      <c r="E29" s="148">
        <v>36.229999999999997</v>
      </c>
      <c r="F29" s="79">
        <f>+E29*'salari base-ok'!H1</f>
        <v>37.135749999999994</v>
      </c>
      <c r="G29" s="91"/>
      <c r="H29" s="91"/>
      <c r="I29" s="91"/>
      <c r="J29" s="90"/>
    </row>
    <row r="30" spans="1:10" x14ac:dyDescent="0.35">
      <c r="G30" s="91"/>
      <c r="H30" s="91"/>
      <c r="I30" s="91"/>
      <c r="J30" s="90"/>
    </row>
    <row r="31" spans="1:10" x14ac:dyDescent="0.35">
      <c r="G31" s="91"/>
      <c r="H31" s="91"/>
      <c r="I31" s="91"/>
      <c r="J31" s="90"/>
    </row>
    <row r="32" spans="1:10" x14ac:dyDescent="0.35">
      <c r="A32" s="38" t="s">
        <v>73</v>
      </c>
      <c r="B32" s="38"/>
      <c r="C32" s="38"/>
      <c r="D32" s="46"/>
      <c r="E32" s="46"/>
      <c r="F32" s="46"/>
      <c r="G32" s="80"/>
      <c r="H32" s="91"/>
      <c r="I32" s="90"/>
      <c r="J32" s="90"/>
    </row>
    <row r="33" spans="1:10" x14ac:dyDescent="0.35">
      <c r="A33" s="131" t="s">
        <v>93</v>
      </c>
      <c r="G33" s="80"/>
      <c r="H33" s="91"/>
      <c r="I33" s="90"/>
      <c r="J33" s="90"/>
    </row>
    <row r="34" spans="1:10" x14ac:dyDescent="0.35">
      <c r="A34" s="42" t="s">
        <v>42</v>
      </c>
      <c r="B34" s="42" t="s">
        <v>43</v>
      </c>
      <c r="C34" s="42" t="s">
        <v>1</v>
      </c>
      <c r="D34" s="42" t="s">
        <v>97</v>
      </c>
      <c r="E34" s="137">
        <f>+E12</f>
        <v>2023</v>
      </c>
      <c r="G34" s="80"/>
      <c r="H34" s="91"/>
      <c r="I34" s="90"/>
      <c r="J34" s="90"/>
    </row>
    <row r="35" spans="1:10" x14ac:dyDescent="0.35">
      <c r="A35" s="48">
        <v>1</v>
      </c>
      <c r="B35" s="42" t="str">
        <f>+B13</f>
        <v>Prof. Plant.</v>
      </c>
      <c r="C35" s="41" t="s">
        <v>2</v>
      </c>
      <c r="D35" s="79">
        <f>+E35*'salari base-ok'!H1</f>
        <v>2434.1776874999996</v>
      </c>
      <c r="E35" s="145">
        <v>2374.8074999999999</v>
      </c>
      <c r="F35" s="44"/>
      <c r="G35" s="91"/>
      <c r="H35" s="91"/>
      <c r="I35" s="90"/>
    </row>
    <row r="36" spans="1:10" x14ac:dyDescent="0.35">
      <c r="A36" s="48">
        <v>1</v>
      </c>
      <c r="B36" s="42" t="str">
        <f>+B13</f>
        <v>Prof. Plant.</v>
      </c>
      <c r="C36" s="41" t="s">
        <v>3</v>
      </c>
      <c r="D36" s="79">
        <f>+E36*'salari base-ok'!H1</f>
        <v>2099.4716249999997</v>
      </c>
      <c r="E36" s="145">
        <v>2048.2649999999999</v>
      </c>
      <c r="F36" s="44"/>
      <c r="G36" s="91"/>
      <c r="H36" s="91"/>
      <c r="I36" s="90"/>
    </row>
    <row r="37" spans="1:10" x14ac:dyDescent="0.35">
      <c r="G37" s="91"/>
      <c r="H37" s="91"/>
      <c r="I37" s="90"/>
    </row>
    <row r="38" spans="1:10" x14ac:dyDescent="0.35">
      <c r="A38" s="50"/>
      <c r="B38" s="38"/>
      <c r="C38" s="49"/>
      <c r="D38" s="49"/>
      <c r="E38" s="49"/>
      <c r="G38" s="44"/>
    </row>
    <row r="39" spans="1:10" x14ac:dyDescent="0.35">
      <c r="G39" s="44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L50"/>
  <sheetViews>
    <sheetView topLeftCell="A27" zoomScale="132" workbookViewId="0">
      <selection activeCell="L35" sqref="L35"/>
    </sheetView>
  </sheetViews>
  <sheetFormatPr baseColWidth="10" defaultColWidth="11.46484375" defaultRowHeight="11.65" x14ac:dyDescent="0.35"/>
  <cols>
    <col min="1" max="1" width="9.19921875" style="82" customWidth="1"/>
    <col min="2" max="2" width="17.19921875" style="82" bestFit="1" customWidth="1"/>
    <col min="3" max="3" width="9.53125" style="82" customWidth="1"/>
    <col min="4" max="4" width="8.46484375" style="82" bestFit="1" customWidth="1"/>
    <col min="5" max="5" width="6" style="82" customWidth="1"/>
    <col min="6" max="6" width="9.1328125" style="82" bestFit="1" customWidth="1"/>
    <col min="7" max="7" width="9.1328125" style="82" hidden="1" customWidth="1"/>
    <col min="8" max="8" width="9" style="82" bestFit="1" customWidth="1"/>
    <col min="9" max="9" width="9.19921875" style="82" customWidth="1"/>
    <col min="10" max="16384" width="11.46484375" style="82"/>
  </cols>
  <sheetData>
    <row r="5" spans="1:12" x14ac:dyDescent="0.35">
      <c r="A5" s="100" t="s">
        <v>135</v>
      </c>
      <c r="B5" s="7"/>
      <c r="C5" s="22"/>
    </row>
    <row r="6" spans="1:12" x14ac:dyDescent="0.35">
      <c r="A6" s="82" t="s">
        <v>74</v>
      </c>
    </row>
    <row r="7" spans="1:12" x14ac:dyDescent="0.35">
      <c r="A7" s="33" t="s">
        <v>75</v>
      </c>
      <c r="H7" s="83"/>
    </row>
    <row r="8" spans="1:12" x14ac:dyDescent="0.35">
      <c r="A8" s="34"/>
      <c r="B8" s="34"/>
      <c r="C8" s="34"/>
      <c r="D8" s="34"/>
      <c r="E8" s="35"/>
      <c r="F8" s="34"/>
      <c r="G8" s="34"/>
      <c r="H8" s="34"/>
      <c r="I8" s="34"/>
    </row>
    <row r="9" spans="1:12" x14ac:dyDescent="0.35">
      <c r="A9" s="33" t="s">
        <v>91</v>
      </c>
      <c r="B9" s="34"/>
      <c r="C9" s="34"/>
      <c r="D9" s="34"/>
      <c r="E9" s="35"/>
      <c r="F9" s="34"/>
      <c r="G9" s="34"/>
      <c r="H9" s="34"/>
      <c r="I9" s="34"/>
    </row>
    <row r="10" spans="1:12" x14ac:dyDescent="0.35">
      <c r="A10" s="33" t="s">
        <v>0</v>
      </c>
      <c r="B10" s="34"/>
      <c r="C10" s="34"/>
      <c r="D10" s="34"/>
      <c r="E10" s="35"/>
      <c r="F10" s="34"/>
      <c r="G10" s="34"/>
      <c r="H10" s="34"/>
      <c r="I10" s="34"/>
    </row>
    <row r="11" spans="1:12" x14ac:dyDescent="0.35">
      <c r="A11" s="34"/>
      <c r="B11" s="34"/>
      <c r="C11" s="34"/>
      <c r="D11" s="34"/>
      <c r="E11" s="35"/>
      <c r="F11" s="34"/>
      <c r="G11" s="34"/>
      <c r="H11" s="34"/>
      <c r="I11" s="34"/>
    </row>
    <row r="12" spans="1:12" ht="12.6" customHeight="1" x14ac:dyDescent="0.35">
      <c r="A12" s="186" t="s">
        <v>42</v>
      </c>
      <c r="B12" s="201" t="s">
        <v>43</v>
      </c>
      <c r="C12" s="192" t="s">
        <v>85</v>
      </c>
      <c r="D12" s="207"/>
      <c r="E12" s="207"/>
      <c r="F12" s="207"/>
      <c r="G12" s="207"/>
      <c r="H12" s="207"/>
      <c r="I12" s="120"/>
    </row>
    <row r="13" spans="1:12" x14ac:dyDescent="0.35">
      <c r="A13" s="199"/>
      <c r="B13" s="206"/>
      <c r="C13" s="196"/>
      <c r="D13" s="208"/>
      <c r="E13" s="208"/>
      <c r="F13" s="208"/>
      <c r="G13" s="208"/>
      <c r="H13" s="208"/>
      <c r="I13" s="121"/>
    </row>
    <row r="14" spans="1:12" x14ac:dyDescent="0.35">
      <c r="A14" s="209"/>
      <c r="B14" s="210"/>
      <c r="C14" s="202"/>
      <c r="D14" s="202"/>
      <c r="E14" s="202"/>
      <c r="F14" s="202"/>
      <c r="G14" s="166"/>
      <c r="H14" s="123" t="s">
        <v>97</v>
      </c>
      <c r="I14" s="124" t="s">
        <v>25</v>
      </c>
    </row>
    <row r="15" spans="1:12" x14ac:dyDescent="0.35">
      <c r="A15" s="211">
        <v>1</v>
      </c>
      <c r="B15" s="213" t="s">
        <v>114</v>
      </c>
      <c r="C15" s="194" t="s">
        <v>38</v>
      </c>
      <c r="D15" s="195"/>
      <c r="E15" s="199" t="s">
        <v>84</v>
      </c>
      <c r="F15" s="200"/>
      <c r="G15" s="180">
        <v>798.79229999999995</v>
      </c>
      <c r="H15" s="190">
        <f>+G15*'salari base-ok'!H1</f>
        <v>818.76210749999984</v>
      </c>
      <c r="I15" s="198">
        <f>+H15/14</f>
        <v>58.483007678571418</v>
      </c>
      <c r="J15" s="83"/>
      <c r="L15" s="83"/>
    </row>
    <row r="16" spans="1:12" x14ac:dyDescent="0.35">
      <c r="A16" s="211"/>
      <c r="B16" s="213"/>
      <c r="C16" s="196"/>
      <c r="D16" s="197"/>
      <c r="E16" s="188"/>
      <c r="F16" s="189"/>
      <c r="G16" s="181"/>
      <c r="H16" s="198"/>
      <c r="I16" s="198"/>
    </row>
    <row r="17" spans="1:12" x14ac:dyDescent="0.35">
      <c r="A17" s="211"/>
      <c r="B17" s="213"/>
      <c r="C17" s="192" t="s">
        <v>39</v>
      </c>
      <c r="D17" s="193"/>
      <c r="E17" s="186" t="s">
        <v>76</v>
      </c>
      <c r="F17" s="187"/>
      <c r="G17" s="180">
        <v>1597.5638999999999</v>
      </c>
      <c r="H17" s="190">
        <f>+G17*'salari base-ok'!H1</f>
        <v>1637.5029974999998</v>
      </c>
      <c r="I17" s="190">
        <f>+H17/14</f>
        <v>116.96449982142856</v>
      </c>
    </row>
    <row r="18" spans="1:12" x14ac:dyDescent="0.35">
      <c r="A18" s="211"/>
      <c r="B18" s="213"/>
      <c r="C18" s="194"/>
      <c r="D18" s="195"/>
      <c r="E18" s="188"/>
      <c r="F18" s="189"/>
      <c r="G18" s="182"/>
      <c r="H18" s="215"/>
      <c r="I18" s="198"/>
      <c r="J18" s="87"/>
      <c r="L18" s="83"/>
    </row>
    <row r="19" spans="1:12" ht="11.75" customHeight="1" x14ac:dyDescent="0.35">
      <c r="A19" s="211"/>
      <c r="B19" s="213"/>
      <c r="C19" s="194"/>
      <c r="D19" s="195"/>
      <c r="E19" s="186" t="s">
        <v>77</v>
      </c>
      <c r="F19" s="187"/>
      <c r="G19" s="182"/>
      <c r="H19" s="215"/>
      <c r="I19" s="198"/>
      <c r="L19" s="83"/>
    </row>
    <row r="20" spans="1:12" ht="11.75" customHeight="1" x14ac:dyDescent="0.35">
      <c r="A20" s="211"/>
      <c r="B20" s="213"/>
      <c r="C20" s="194"/>
      <c r="D20" s="195"/>
      <c r="E20" s="199"/>
      <c r="F20" s="200"/>
      <c r="G20" s="182"/>
      <c r="H20" s="215"/>
      <c r="I20" s="198"/>
    </row>
    <row r="21" spans="1:12" ht="11.75" customHeight="1" x14ac:dyDescent="0.35">
      <c r="A21" s="211"/>
      <c r="B21" s="213"/>
      <c r="C21" s="194"/>
      <c r="D21" s="195"/>
      <c r="E21" s="199"/>
      <c r="F21" s="200"/>
      <c r="G21" s="182"/>
      <c r="H21" s="215"/>
      <c r="I21" s="198"/>
    </row>
    <row r="22" spans="1:12" ht="11.75" customHeight="1" x14ac:dyDescent="0.35">
      <c r="A22" s="211"/>
      <c r="B22" s="213"/>
      <c r="C22" s="196"/>
      <c r="D22" s="197"/>
      <c r="E22" s="188"/>
      <c r="F22" s="189"/>
      <c r="G22" s="183"/>
      <c r="H22" s="216"/>
      <c r="I22" s="191"/>
    </row>
    <row r="23" spans="1:12" ht="11.75" customHeight="1" x14ac:dyDescent="0.35">
      <c r="A23" s="211"/>
      <c r="B23" s="213"/>
      <c r="C23" s="192" t="s">
        <v>40</v>
      </c>
      <c r="D23" s="193"/>
      <c r="E23" s="186" t="s">
        <v>78</v>
      </c>
      <c r="F23" s="187"/>
      <c r="G23" s="180">
        <v>2396.3458499999997</v>
      </c>
      <c r="H23" s="190">
        <f>+G23*'salari base-ok'!H1</f>
        <v>2456.2544962499996</v>
      </c>
      <c r="I23" s="190">
        <f>+H23/14</f>
        <v>175.44674973214282</v>
      </c>
    </row>
    <row r="24" spans="1:12" ht="24" customHeight="1" x14ac:dyDescent="0.35">
      <c r="A24" s="211"/>
      <c r="B24" s="213"/>
      <c r="C24" s="196"/>
      <c r="D24" s="197"/>
      <c r="E24" s="188"/>
      <c r="F24" s="189"/>
      <c r="G24" s="181"/>
      <c r="H24" s="198"/>
      <c r="I24" s="191"/>
      <c r="L24" s="83"/>
    </row>
    <row r="25" spans="1:12" x14ac:dyDescent="0.35">
      <c r="A25" s="211"/>
      <c r="B25" s="213"/>
      <c r="C25" s="192" t="s">
        <v>41</v>
      </c>
      <c r="D25" s="193"/>
      <c r="E25" s="186" t="s">
        <v>79</v>
      </c>
      <c r="F25" s="187"/>
      <c r="G25" s="180">
        <v>3426.4916999999996</v>
      </c>
      <c r="H25" s="190">
        <f>+G25*'salari base-ok'!H1</f>
        <v>3512.1539924999993</v>
      </c>
      <c r="I25" s="190">
        <f>+H25/14</f>
        <v>250.86814232142851</v>
      </c>
      <c r="J25" s="87"/>
    </row>
    <row r="26" spans="1:12" ht="27" customHeight="1" x14ac:dyDescent="0.35">
      <c r="A26" s="212"/>
      <c r="B26" s="214"/>
      <c r="C26" s="196"/>
      <c r="D26" s="197"/>
      <c r="E26" s="188"/>
      <c r="F26" s="189"/>
      <c r="G26" s="184"/>
      <c r="H26" s="191"/>
      <c r="I26" s="191"/>
      <c r="J26" s="95"/>
      <c r="L26" s="83"/>
    </row>
    <row r="27" spans="1:12" x14ac:dyDescent="0.35">
      <c r="A27" s="34"/>
      <c r="B27" s="34"/>
      <c r="C27" s="34"/>
      <c r="D27" s="34"/>
      <c r="E27" s="35"/>
      <c r="F27" s="34"/>
      <c r="G27" s="34"/>
      <c r="H27" s="34"/>
      <c r="I27" s="34"/>
      <c r="J27" s="87"/>
    </row>
    <row r="28" spans="1:12" x14ac:dyDescent="0.35">
      <c r="A28" s="34"/>
      <c r="B28" s="34"/>
      <c r="C28" s="34"/>
      <c r="D28" s="34"/>
      <c r="E28" s="35"/>
      <c r="F28" s="34"/>
      <c r="G28" s="34"/>
      <c r="H28" s="34"/>
      <c r="I28" s="34"/>
      <c r="J28" s="87"/>
    </row>
    <row r="29" spans="1:12" x14ac:dyDescent="0.35">
      <c r="A29" s="34" t="s">
        <v>92</v>
      </c>
      <c r="B29" s="34"/>
      <c r="C29" s="34"/>
      <c r="D29" s="34"/>
      <c r="E29" s="35"/>
      <c r="F29" s="34"/>
      <c r="G29" s="34"/>
      <c r="H29" s="34"/>
      <c r="I29" s="34"/>
      <c r="J29" s="87"/>
    </row>
    <row r="30" spans="1:12" x14ac:dyDescent="0.35">
      <c r="A30" s="34" t="str">
        <f>+A10</f>
        <v>(Per jornades completes)</v>
      </c>
      <c r="B30" s="34"/>
      <c r="C30" s="34"/>
      <c r="D30" s="34"/>
      <c r="E30" s="35"/>
      <c r="F30" s="34"/>
      <c r="G30" s="34"/>
      <c r="H30" s="34"/>
      <c r="I30" s="34"/>
      <c r="J30" s="87"/>
    </row>
    <row r="31" spans="1:12" x14ac:dyDescent="0.35">
      <c r="A31" s="34"/>
      <c r="B31" s="34"/>
      <c r="C31" s="34"/>
      <c r="D31" s="34"/>
      <c r="E31" s="35"/>
      <c r="F31" s="34"/>
      <c r="G31" s="34"/>
      <c r="H31" s="34"/>
      <c r="I31" s="34"/>
      <c r="J31" s="87"/>
    </row>
    <row r="32" spans="1:12" ht="11.75" customHeight="1" x14ac:dyDescent="0.35">
      <c r="A32" s="186" t="str">
        <f>+A12</f>
        <v>Grup prof.</v>
      </c>
      <c r="B32" s="201" t="str">
        <f>+B12</f>
        <v>Lloc treball</v>
      </c>
      <c r="C32" s="192" t="s">
        <v>85</v>
      </c>
      <c r="D32" s="207"/>
      <c r="E32" s="207"/>
      <c r="F32" s="207"/>
      <c r="G32" s="207"/>
      <c r="H32" s="207"/>
      <c r="I32" s="120"/>
      <c r="J32" s="87"/>
    </row>
    <row r="33" spans="1:11" x14ac:dyDescent="0.35">
      <c r="A33" s="188"/>
      <c r="B33" s="202"/>
      <c r="C33" s="196"/>
      <c r="D33" s="208"/>
      <c r="E33" s="208"/>
      <c r="F33" s="208"/>
      <c r="G33" s="208"/>
      <c r="H33" s="208"/>
      <c r="I33" s="121"/>
      <c r="J33" s="87"/>
    </row>
    <row r="34" spans="1:11" x14ac:dyDescent="0.35">
      <c r="A34" s="209"/>
      <c r="B34" s="210"/>
      <c r="C34" s="210"/>
      <c r="D34" s="210"/>
      <c r="E34" s="210"/>
      <c r="F34" s="210"/>
      <c r="G34" s="167"/>
      <c r="H34" s="122" t="str">
        <f>+H14</f>
        <v>Total/any</v>
      </c>
      <c r="I34" s="133" t="str">
        <f>+I14</f>
        <v>/14</v>
      </c>
      <c r="J34" s="87"/>
    </row>
    <row r="35" spans="1:11" x14ac:dyDescent="0.35">
      <c r="A35" s="217">
        <v>2</v>
      </c>
      <c r="B35" s="203" t="s">
        <v>113</v>
      </c>
      <c r="C35" s="192" t="s">
        <v>38</v>
      </c>
      <c r="D35" s="193"/>
      <c r="E35" s="186" t="str">
        <f>+E15</f>
        <v>Àmbits urbans &lt; 25.000 hab</v>
      </c>
      <c r="F35" s="187"/>
      <c r="G35" s="169"/>
      <c r="H35" s="218">
        <f>+H15</f>
        <v>818.76210749999984</v>
      </c>
      <c r="I35" s="190">
        <f>+H35/14</f>
        <v>58.483007678571418</v>
      </c>
      <c r="J35" s="95"/>
    </row>
    <row r="36" spans="1:11" x14ac:dyDescent="0.35">
      <c r="A36" s="211"/>
      <c r="B36" s="204"/>
      <c r="C36" s="196"/>
      <c r="D36" s="197"/>
      <c r="E36" s="188"/>
      <c r="F36" s="189"/>
      <c r="G36" s="170"/>
      <c r="H36" s="219"/>
      <c r="I36" s="191"/>
      <c r="J36" s="87"/>
    </row>
    <row r="37" spans="1:11" x14ac:dyDescent="0.35">
      <c r="A37" s="211"/>
      <c r="B37" s="204"/>
      <c r="C37" s="192" t="s">
        <v>39</v>
      </c>
      <c r="D37" s="193"/>
      <c r="E37" s="186" t="str">
        <f>+E17</f>
        <v>Àmbits urbans &gt; 25.000 hab</v>
      </c>
      <c r="F37" s="187"/>
      <c r="G37" s="169"/>
      <c r="H37" s="190">
        <f>+H17</f>
        <v>1637.5029974999998</v>
      </c>
      <c r="I37" s="190">
        <f>+H37/14</f>
        <v>116.96449982142856</v>
      </c>
      <c r="J37" s="87"/>
    </row>
    <row r="38" spans="1:11" x14ac:dyDescent="0.35">
      <c r="A38" s="211"/>
      <c r="B38" s="204"/>
      <c r="C38" s="194"/>
      <c r="D38" s="195"/>
      <c r="E38" s="188"/>
      <c r="F38" s="189"/>
      <c r="G38" s="171"/>
      <c r="H38" s="198"/>
      <c r="I38" s="198"/>
      <c r="J38" s="87"/>
    </row>
    <row r="39" spans="1:11" x14ac:dyDescent="0.35">
      <c r="A39" s="211"/>
      <c r="B39" s="204"/>
      <c r="C39" s="194"/>
      <c r="D39" s="195"/>
      <c r="E39" s="186" t="str">
        <f>+E19</f>
        <v>Àmbits rurals amb més d'1 nucli poblacional</v>
      </c>
      <c r="F39" s="187"/>
      <c r="G39" s="171"/>
      <c r="H39" s="198"/>
      <c r="I39" s="198"/>
      <c r="J39" s="95"/>
    </row>
    <row r="40" spans="1:11" x14ac:dyDescent="0.35">
      <c r="A40" s="211"/>
      <c r="B40" s="204"/>
      <c r="C40" s="194"/>
      <c r="D40" s="195"/>
      <c r="E40" s="199"/>
      <c r="F40" s="200"/>
      <c r="G40" s="171"/>
      <c r="H40" s="198"/>
      <c r="I40" s="198"/>
      <c r="J40" s="87"/>
    </row>
    <row r="41" spans="1:11" x14ac:dyDescent="0.35">
      <c r="A41" s="211"/>
      <c r="B41" s="204"/>
      <c r="C41" s="194"/>
      <c r="D41" s="195"/>
      <c r="E41" s="199"/>
      <c r="F41" s="200"/>
      <c r="G41" s="171"/>
      <c r="H41" s="198"/>
      <c r="I41" s="198"/>
      <c r="J41" s="87"/>
    </row>
    <row r="42" spans="1:11" x14ac:dyDescent="0.35">
      <c r="A42" s="211"/>
      <c r="B42" s="204"/>
      <c r="C42" s="196"/>
      <c r="D42" s="197"/>
      <c r="E42" s="188"/>
      <c r="F42" s="189"/>
      <c r="G42" s="170"/>
      <c r="H42" s="191"/>
      <c r="I42" s="191"/>
      <c r="J42" s="87"/>
    </row>
    <row r="43" spans="1:11" x14ac:dyDescent="0.35">
      <c r="A43" s="211"/>
      <c r="B43" s="204"/>
      <c r="C43" s="192" t="s">
        <v>40</v>
      </c>
      <c r="D43" s="193"/>
      <c r="E43" s="186" t="str">
        <f>+E23</f>
        <v>Àmbits (rurals o urbans) fins a 3 municipis</v>
      </c>
      <c r="F43" s="187"/>
      <c r="G43" s="169"/>
      <c r="H43" s="190">
        <f>+H23</f>
        <v>2456.2544962499996</v>
      </c>
      <c r="I43" s="190">
        <f>+H43/14</f>
        <v>175.44674973214282</v>
      </c>
      <c r="J43" s="87"/>
    </row>
    <row r="44" spans="1:11" ht="24.6" customHeight="1" x14ac:dyDescent="0.35">
      <c r="A44" s="211"/>
      <c r="B44" s="204"/>
      <c r="C44" s="196"/>
      <c r="D44" s="197"/>
      <c r="E44" s="188"/>
      <c r="F44" s="189"/>
      <c r="G44" s="170"/>
      <c r="H44" s="191"/>
      <c r="I44" s="191"/>
      <c r="J44" s="95"/>
    </row>
    <row r="45" spans="1:11" ht="12.6" customHeight="1" x14ac:dyDescent="0.35">
      <c r="A45" s="211"/>
      <c r="B45" s="204"/>
      <c r="C45" s="192" t="s">
        <v>41</v>
      </c>
      <c r="D45" s="193"/>
      <c r="E45" s="186" t="str">
        <f>+E25</f>
        <v>Àmbits (rurals o urbans) fins de 4 o més municipis</v>
      </c>
      <c r="F45" s="187"/>
      <c r="G45" s="180">
        <v>4539.5513999999994</v>
      </c>
      <c r="H45" s="190">
        <f>+G45*'salari base-ok'!H1</f>
        <v>4653.0401849999989</v>
      </c>
      <c r="I45" s="190">
        <f>+H45/14</f>
        <v>332.36001321428563</v>
      </c>
      <c r="J45" s="87"/>
    </row>
    <row r="46" spans="1:11" ht="19.25" customHeight="1" x14ac:dyDescent="0.35">
      <c r="A46" s="212"/>
      <c r="B46" s="205"/>
      <c r="C46" s="196"/>
      <c r="D46" s="197"/>
      <c r="E46" s="188"/>
      <c r="F46" s="189"/>
      <c r="G46" s="184"/>
      <c r="H46" s="191"/>
      <c r="I46" s="191"/>
      <c r="J46" s="95"/>
    </row>
    <row r="47" spans="1:11" x14ac:dyDescent="0.35">
      <c r="A47" s="34"/>
      <c r="B47" s="34"/>
      <c r="C47" s="34"/>
      <c r="D47" s="34"/>
      <c r="E47" s="35"/>
      <c r="F47" s="34"/>
      <c r="G47" s="34"/>
      <c r="H47" s="34"/>
      <c r="I47" s="34"/>
      <c r="K47" s="83"/>
    </row>
    <row r="48" spans="1:11" x14ac:dyDescent="0.35">
      <c r="A48" s="185" t="s">
        <v>80</v>
      </c>
      <c r="B48" s="185"/>
      <c r="C48" s="185"/>
      <c r="D48" s="34"/>
      <c r="E48" s="35"/>
      <c r="F48" s="34"/>
      <c r="G48" s="34"/>
      <c r="H48" s="34"/>
      <c r="I48" s="34"/>
    </row>
    <row r="49" spans="1:9" x14ac:dyDescent="0.35">
      <c r="A49" s="185" t="s">
        <v>81</v>
      </c>
      <c r="B49" s="185"/>
      <c r="C49" s="185"/>
      <c r="D49" s="34"/>
      <c r="E49" s="35"/>
      <c r="F49" s="34"/>
      <c r="G49" s="34"/>
      <c r="H49" s="179"/>
    </row>
    <row r="50" spans="1:9" x14ac:dyDescent="0.35">
      <c r="H50" s="179"/>
      <c r="I50" s="34"/>
    </row>
  </sheetData>
  <mergeCells count="54">
    <mergeCell ref="C25:D26"/>
    <mergeCell ref="E25:F26"/>
    <mergeCell ref="C32:H33"/>
    <mergeCell ref="A34:F34"/>
    <mergeCell ref="A35:A46"/>
    <mergeCell ref="E35:F36"/>
    <mergeCell ref="H35:H36"/>
    <mergeCell ref="C43:D44"/>
    <mergeCell ref="I45:I46"/>
    <mergeCell ref="I15:I16"/>
    <mergeCell ref="I17:I22"/>
    <mergeCell ref="I23:I24"/>
    <mergeCell ref="I25:I26"/>
    <mergeCell ref="I35:I36"/>
    <mergeCell ref="I37:I42"/>
    <mergeCell ref="I43:I44"/>
    <mergeCell ref="A12:A13"/>
    <mergeCell ref="B12:B13"/>
    <mergeCell ref="C12:H13"/>
    <mergeCell ref="A14:F14"/>
    <mergeCell ref="A15:A26"/>
    <mergeCell ref="B15:B26"/>
    <mergeCell ref="C15:D16"/>
    <mergeCell ref="C17:D22"/>
    <mergeCell ref="E17:F18"/>
    <mergeCell ref="H17:H22"/>
    <mergeCell ref="E19:F22"/>
    <mergeCell ref="E23:F24"/>
    <mergeCell ref="E15:F16"/>
    <mergeCell ref="H15:H16"/>
    <mergeCell ref="C23:D24"/>
    <mergeCell ref="H23:H24"/>
    <mergeCell ref="A48:C48"/>
    <mergeCell ref="A49:C49"/>
    <mergeCell ref="E43:F44"/>
    <mergeCell ref="H25:H26"/>
    <mergeCell ref="C37:D42"/>
    <mergeCell ref="E37:F38"/>
    <mergeCell ref="H37:H42"/>
    <mergeCell ref="E39:F42"/>
    <mergeCell ref="A32:A33"/>
    <mergeCell ref="B32:B33"/>
    <mergeCell ref="H43:H44"/>
    <mergeCell ref="C45:D46"/>
    <mergeCell ref="E45:F46"/>
    <mergeCell ref="H45:H46"/>
    <mergeCell ref="B35:B46"/>
    <mergeCell ref="C35:D36"/>
    <mergeCell ref="H49:H50"/>
    <mergeCell ref="G15:G16"/>
    <mergeCell ref="G17:G22"/>
    <mergeCell ref="G23:G24"/>
    <mergeCell ref="G25:G26"/>
    <mergeCell ref="G45:G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5:L47"/>
  <sheetViews>
    <sheetView zoomScale="43" workbookViewId="0">
      <selection activeCell="A5" sqref="A5"/>
    </sheetView>
  </sheetViews>
  <sheetFormatPr baseColWidth="10" defaultColWidth="11.46484375" defaultRowHeight="11.65" x14ac:dyDescent="0.35"/>
  <cols>
    <col min="1" max="1" width="12.1328125" style="7" customWidth="1"/>
    <col min="2" max="2" width="17.1328125" style="7" customWidth="1"/>
    <col min="3" max="3" width="6.46484375" style="2" customWidth="1"/>
    <col min="4" max="5" width="12.1328125" style="2" hidden="1" customWidth="1"/>
    <col min="6" max="6" width="12.1328125" style="2" customWidth="1"/>
    <col min="7" max="7" width="12.1328125" style="2" bestFit="1" customWidth="1"/>
    <col min="8" max="8" width="2.1328125" style="7" customWidth="1"/>
    <col min="9" max="16384" width="11.46484375" style="7"/>
  </cols>
  <sheetData>
    <row r="5" spans="1:12" x14ac:dyDescent="0.35">
      <c r="A5" s="100" t="s">
        <v>135</v>
      </c>
      <c r="C5" s="22"/>
      <c r="G5" s="7"/>
      <c r="H5" s="2"/>
    </row>
    <row r="6" spans="1:12" x14ac:dyDescent="0.35">
      <c r="A6" s="7" t="s">
        <v>88</v>
      </c>
      <c r="F6" s="134"/>
      <c r="G6" s="7"/>
      <c r="H6" s="2"/>
    </row>
    <row r="7" spans="1:12" x14ac:dyDescent="0.35">
      <c r="A7" s="7" t="s">
        <v>89</v>
      </c>
      <c r="G7" s="7"/>
      <c r="H7" s="2"/>
    </row>
    <row r="8" spans="1:12" ht="12.75" customHeight="1" x14ac:dyDescent="0.35">
      <c r="A8" s="1" t="s">
        <v>90</v>
      </c>
      <c r="B8" s="1"/>
      <c r="G8" s="7"/>
      <c r="H8" s="2"/>
    </row>
    <row r="9" spans="1:12" x14ac:dyDescent="0.35">
      <c r="A9" s="1"/>
      <c r="B9" s="1"/>
    </row>
    <row r="10" spans="1:12" ht="15" customHeight="1" x14ac:dyDescent="0.35">
      <c r="A10" s="3" t="s">
        <v>42</v>
      </c>
      <c r="B10" s="3" t="s">
        <v>43</v>
      </c>
      <c r="C10" s="3" t="s">
        <v>1</v>
      </c>
      <c r="D10" s="42">
        <v>2023</v>
      </c>
      <c r="E10" s="42"/>
      <c r="F10" s="3" t="s">
        <v>97</v>
      </c>
      <c r="G10" s="28" t="s">
        <v>25</v>
      </c>
    </row>
    <row r="11" spans="1:12" x14ac:dyDescent="0.35">
      <c r="A11" s="9"/>
      <c r="B11" s="9"/>
      <c r="C11" s="3"/>
      <c r="D11" s="42"/>
      <c r="E11" s="42"/>
      <c r="F11" s="3"/>
      <c r="G11" s="3"/>
    </row>
    <row r="12" spans="1:12" x14ac:dyDescent="0.35">
      <c r="A12" s="9">
        <v>1</v>
      </c>
      <c r="B12" s="9" t="s">
        <v>128</v>
      </c>
      <c r="C12" s="3" t="s">
        <v>23</v>
      </c>
      <c r="D12" s="165">
        <v>5555.8592999999992</v>
      </c>
      <c r="E12" s="165">
        <v>5555.8592999999992</v>
      </c>
      <c r="F12" s="89">
        <f>+E12*'salari base-ok'!$H$1</f>
        <v>5694.7557824999985</v>
      </c>
      <c r="G12" s="19">
        <f>+F12/14</f>
        <v>406.7682701785713</v>
      </c>
      <c r="H12" s="20"/>
      <c r="I12" s="18"/>
      <c r="J12" s="18"/>
      <c r="K12" s="18"/>
      <c r="L12" s="18"/>
    </row>
    <row r="13" spans="1:12" x14ac:dyDescent="0.35">
      <c r="A13" s="9">
        <v>1</v>
      </c>
      <c r="B13" s="9" t="str">
        <f>+B12</f>
        <v>Prof. Formació</v>
      </c>
      <c r="C13" s="3" t="s">
        <v>24</v>
      </c>
      <c r="D13" s="165">
        <v>5555.8592999999992</v>
      </c>
      <c r="E13" s="165">
        <v>5555.8592999999992</v>
      </c>
      <c r="F13" s="89">
        <f>+E13*'salari base-ok'!$H$1</f>
        <v>5694.7557824999985</v>
      </c>
      <c r="G13" s="19">
        <f t="shared" ref="G13:G44" si="0">+F13/14</f>
        <v>406.7682701785713</v>
      </c>
      <c r="H13" s="20"/>
      <c r="I13" s="18"/>
      <c r="J13" s="18"/>
      <c r="K13" s="18"/>
      <c r="L13" s="18"/>
    </row>
    <row r="14" spans="1:12" x14ac:dyDescent="0.35">
      <c r="A14" s="9">
        <v>1</v>
      </c>
      <c r="B14" s="9" t="str">
        <f>+B13</f>
        <v>Prof. Formació</v>
      </c>
      <c r="C14" s="3" t="s">
        <v>2</v>
      </c>
      <c r="D14" s="165">
        <v>5555.8592999999992</v>
      </c>
      <c r="E14" s="165">
        <v>5555.8592999999992</v>
      </c>
      <c r="F14" s="89">
        <f>+E14*'salari base-ok'!$H$1</f>
        <v>5694.7557824999985</v>
      </c>
      <c r="G14" s="19">
        <f t="shared" si="0"/>
        <v>406.7682701785713</v>
      </c>
      <c r="H14" s="20"/>
      <c r="I14" s="18"/>
      <c r="J14" s="18"/>
      <c r="K14" s="18"/>
      <c r="L14" s="18"/>
    </row>
    <row r="15" spans="1:12" x14ac:dyDescent="0.35">
      <c r="A15" s="9">
        <v>1</v>
      </c>
      <c r="B15" s="9" t="str">
        <f>+B14</f>
        <v>Prof. Formació</v>
      </c>
      <c r="C15" s="3" t="s">
        <v>3</v>
      </c>
      <c r="D15" s="165">
        <v>5555.8592999999992</v>
      </c>
      <c r="E15" s="165">
        <v>5555.8592999999992</v>
      </c>
      <c r="F15" s="89">
        <f>+E15*'salari base-ok'!$H$1</f>
        <v>5694.7557824999985</v>
      </c>
      <c r="G15" s="19">
        <f t="shared" si="0"/>
        <v>406.7682701785713</v>
      </c>
      <c r="H15" s="20"/>
      <c r="I15" s="18"/>
      <c r="J15" s="18"/>
      <c r="K15" s="18"/>
      <c r="L15" s="18"/>
    </row>
    <row r="16" spans="1:12" x14ac:dyDescent="0.35">
      <c r="A16" s="9">
        <v>1</v>
      </c>
      <c r="B16" s="9" t="str">
        <f>+B15</f>
        <v>Prof. Formació</v>
      </c>
      <c r="C16" s="3" t="s">
        <v>4</v>
      </c>
      <c r="D16" s="165">
        <v>5555.8592999999992</v>
      </c>
      <c r="E16" s="165">
        <v>5555.8592999999992</v>
      </c>
      <c r="F16" s="89">
        <f>+E16*'salari base-ok'!$H$1</f>
        <v>5694.7557824999985</v>
      </c>
      <c r="G16" s="19">
        <f t="shared" si="0"/>
        <v>406.7682701785713</v>
      </c>
      <c r="H16" s="20"/>
      <c r="I16" s="18"/>
      <c r="J16" s="18"/>
      <c r="K16" s="18"/>
      <c r="L16" s="18"/>
    </row>
    <row r="17" spans="1:12" x14ac:dyDescent="0.35">
      <c r="A17" s="3"/>
      <c r="B17" s="3"/>
      <c r="C17" s="3"/>
      <c r="D17" s="114"/>
      <c r="E17" s="114"/>
      <c r="F17" s="89"/>
      <c r="G17" s="19"/>
      <c r="H17" s="20"/>
      <c r="I17" s="18"/>
      <c r="J17" s="18"/>
      <c r="K17" s="18"/>
      <c r="L17" s="18"/>
    </row>
    <row r="18" spans="1:12" x14ac:dyDescent="0.35">
      <c r="A18" s="127">
        <v>2</v>
      </c>
      <c r="B18" s="127" t="str">
        <f>+B12</f>
        <v>Prof. Formació</v>
      </c>
      <c r="C18" s="3" t="s">
        <v>3</v>
      </c>
      <c r="D18" s="165">
        <v>4715.3254499999994</v>
      </c>
      <c r="E18" s="165">
        <v>4715.3254499999994</v>
      </c>
      <c r="F18" s="89">
        <f>+E18*'salari base-ok'!$H$1</f>
        <v>4833.2085862499989</v>
      </c>
      <c r="G18" s="19">
        <f t="shared" si="0"/>
        <v>345.22918473214276</v>
      </c>
      <c r="H18" s="20"/>
      <c r="I18" s="18"/>
      <c r="J18" s="18"/>
      <c r="K18" s="18"/>
      <c r="L18" s="18"/>
    </row>
    <row r="19" spans="1:12" x14ac:dyDescent="0.35">
      <c r="A19" s="127">
        <v>2</v>
      </c>
      <c r="B19" s="127" t="str">
        <f>+B18</f>
        <v>Prof. Formació</v>
      </c>
      <c r="C19" s="3" t="s">
        <v>4</v>
      </c>
      <c r="D19" s="165">
        <v>4715.3254499999994</v>
      </c>
      <c r="E19" s="165">
        <v>4715.3254499999994</v>
      </c>
      <c r="F19" s="89">
        <f>+E19*'salari base-ok'!$H$1</f>
        <v>4833.2085862499989</v>
      </c>
      <c r="G19" s="19">
        <f t="shared" si="0"/>
        <v>345.22918473214276</v>
      </c>
      <c r="H19" s="20"/>
      <c r="I19" s="18"/>
      <c r="J19" s="18"/>
      <c r="K19" s="18"/>
      <c r="L19" s="18"/>
    </row>
    <row r="20" spans="1:12" x14ac:dyDescent="0.35">
      <c r="A20" s="3"/>
      <c r="B20" s="3"/>
      <c r="C20" s="3"/>
      <c r="D20" s="114"/>
      <c r="E20" s="114"/>
      <c r="F20" s="89"/>
      <c r="G20" s="19"/>
      <c r="H20" s="20"/>
      <c r="I20" s="18"/>
      <c r="J20" s="18"/>
      <c r="K20" s="18"/>
      <c r="L20" s="18"/>
    </row>
    <row r="21" spans="1:12" x14ac:dyDescent="0.35">
      <c r="A21" s="9">
        <v>1</v>
      </c>
      <c r="B21" s="9" t="s">
        <v>117</v>
      </c>
      <c r="C21" s="3" t="s">
        <v>2</v>
      </c>
      <c r="D21" s="165">
        <v>6514.8799499999996</v>
      </c>
      <c r="E21" s="165">
        <v>6514.8799499999996</v>
      </c>
      <c r="F21" s="89">
        <f>+E21*'salari base-ok'!$H$1</f>
        <v>6677.7519487499985</v>
      </c>
      <c r="G21" s="19">
        <f t="shared" si="0"/>
        <v>476.98228205357134</v>
      </c>
      <c r="H21" s="20"/>
      <c r="I21" s="18"/>
      <c r="J21" s="18"/>
      <c r="K21" s="18"/>
      <c r="L21" s="18"/>
    </row>
    <row r="22" spans="1:12" x14ac:dyDescent="0.35">
      <c r="A22" s="9">
        <v>1</v>
      </c>
      <c r="B22" s="9" t="str">
        <f>+B21</f>
        <v>Prof. Plantilla</v>
      </c>
      <c r="C22" s="3" t="s">
        <v>3</v>
      </c>
      <c r="D22" s="165">
        <v>6452.5418999999993</v>
      </c>
      <c r="E22" s="165">
        <v>6452.5418999999993</v>
      </c>
      <c r="F22" s="89">
        <f>+E22*'salari base-ok'!$H$1</f>
        <v>6613.8554474999983</v>
      </c>
      <c r="G22" s="19">
        <f t="shared" si="0"/>
        <v>472.41824624999987</v>
      </c>
      <c r="H22" s="20"/>
      <c r="I22" s="18"/>
      <c r="J22" s="18"/>
      <c r="K22" s="18"/>
      <c r="L22" s="18"/>
    </row>
    <row r="23" spans="1:12" x14ac:dyDescent="0.35">
      <c r="A23" s="9">
        <v>1</v>
      </c>
      <c r="B23" s="9" t="str">
        <f>+B21</f>
        <v>Prof. Plantilla</v>
      </c>
      <c r="C23" s="3" t="s">
        <v>4</v>
      </c>
      <c r="D23" s="165">
        <v>6452.5418999999993</v>
      </c>
      <c r="E23" s="165">
        <v>6452.5418999999993</v>
      </c>
      <c r="F23" s="89">
        <f>+E23*'salari base-ok'!$H$1</f>
        <v>6613.8554474999983</v>
      </c>
      <c r="G23" s="19">
        <f t="shared" si="0"/>
        <v>472.41824624999987</v>
      </c>
      <c r="H23" s="20"/>
      <c r="I23" s="18"/>
      <c r="J23" s="18"/>
      <c r="K23" s="18"/>
      <c r="L23" s="18"/>
    </row>
    <row r="24" spans="1:12" x14ac:dyDescent="0.35">
      <c r="A24" s="3"/>
      <c r="B24" s="3"/>
      <c r="C24" s="3"/>
      <c r="D24" s="114"/>
      <c r="E24" s="114"/>
      <c r="F24" s="89"/>
      <c r="G24" s="19"/>
      <c r="H24" s="20"/>
      <c r="I24" s="18"/>
      <c r="J24" s="18"/>
      <c r="K24" s="18"/>
      <c r="L24" s="18"/>
    </row>
    <row r="25" spans="1:12" x14ac:dyDescent="0.35">
      <c r="A25" s="40">
        <v>2</v>
      </c>
      <c r="B25" s="40" t="s">
        <v>115</v>
      </c>
      <c r="C25" s="3" t="s">
        <v>5</v>
      </c>
      <c r="D25" s="165">
        <v>5557.4739</v>
      </c>
      <c r="E25" s="165">
        <v>5557.4739</v>
      </c>
      <c r="F25" s="89">
        <f>+E25*'salari base-ok'!$H$1</f>
        <v>5696.4107474999992</v>
      </c>
      <c r="G25" s="19">
        <f t="shared" si="0"/>
        <v>406.88648196428568</v>
      </c>
      <c r="H25" s="20"/>
      <c r="I25" s="18"/>
      <c r="J25" s="18"/>
      <c r="K25" s="18"/>
      <c r="L25" s="18"/>
    </row>
    <row r="26" spans="1:12" x14ac:dyDescent="0.35">
      <c r="A26" s="40">
        <v>2</v>
      </c>
      <c r="B26" s="40" t="s">
        <v>111</v>
      </c>
      <c r="C26" s="3" t="s">
        <v>5</v>
      </c>
      <c r="D26" s="165">
        <v>5557.4739</v>
      </c>
      <c r="E26" s="165">
        <v>5557.4739</v>
      </c>
      <c r="F26" s="89">
        <f>+E26*'salari base-ok'!$H$1</f>
        <v>5696.4107474999992</v>
      </c>
      <c r="G26" s="19">
        <f t="shared" si="0"/>
        <v>406.88648196428568</v>
      </c>
      <c r="H26" s="20"/>
      <c r="I26" s="18"/>
      <c r="J26" s="18"/>
      <c r="K26" s="18"/>
      <c r="L26" s="18"/>
    </row>
    <row r="27" spans="1:12" x14ac:dyDescent="0.35">
      <c r="A27" s="3"/>
      <c r="B27" s="3"/>
      <c r="C27" s="3"/>
      <c r="D27" s="114"/>
      <c r="E27" s="114"/>
      <c r="F27" s="89"/>
      <c r="G27" s="19"/>
      <c r="H27" s="20"/>
      <c r="I27" s="18"/>
      <c r="J27" s="18"/>
      <c r="K27" s="18"/>
      <c r="L27" s="18"/>
    </row>
    <row r="28" spans="1:12" x14ac:dyDescent="0.35">
      <c r="A28" s="9">
        <v>3</v>
      </c>
      <c r="B28" s="9" t="s">
        <v>119</v>
      </c>
      <c r="C28" s="3" t="s">
        <v>3</v>
      </c>
      <c r="D28" s="165">
        <v>4631.2213499999989</v>
      </c>
      <c r="E28" s="165">
        <v>4631.2213499999989</v>
      </c>
      <c r="F28" s="89">
        <f>+E28*'salari base-ok'!$H$1</f>
        <v>4747.0018837499983</v>
      </c>
      <c r="G28" s="19">
        <f t="shared" si="0"/>
        <v>339.0715631249999</v>
      </c>
      <c r="H28" s="20"/>
      <c r="I28" s="18"/>
      <c r="J28" s="18"/>
      <c r="K28" s="18"/>
      <c r="L28" s="18"/>
    </row>
    <row r="29" spans="1:12" x14ac:dyDescent="0.35">
      <c r="A29" s="3"/>
      <c r="B29" s="3"/>
      <c r="C29" s="3"/>
      <c r="D29" s="114"/>
      <c r="E29" s="114"/>
      <c r="F29" s="89"/>
      <c r="G29" s="19"/>
      <c r="H29" s="20"/>
      <c r="I29" s="18"/>
      <c r="J29" s="18"/>
      <c r="K29" s="18"/>
      <c r="L29" s="18"/>
    </row>
    <row r="30" spans="1:12" x14ac:dyDescent="0.35">
      <c r="A30" s="9">
        <v>3</v>
      </c>
      <c r="B30" s="9" t="s">
        <v>116</v>
      </c>
      <c r="C30" s="3" t="s">
        <v>4</v>
      </c>
      <c r="D30" s="165">
        <v>4168.1002499999995</v>
      </c>
      <c r="E30" s="165">
        <v>4168.1002499999995</v>
      </c>
      <c r="F30" s="89">
        <f>+E30*'salari base-ok'!$H$1</f>
        <v>4272.3027562499992</v>
      </c>
      <c r="G30" s="19">
        <f t="shared" si="0"/>
        <v>305.16448258928568</v>
      </c>
      <c r="H30" s="20"/>
      <c r="I30" s="18"/>
      <c r="J30" s="18"/>
      <c r="K30" s="18"/>
      <c r="L30" s="18"/>
    </row>
    <row r="31" spans="1:12" x14ac:dyDescent="0.35">
      <c r="A31" s="9">
        <v>3</v>
      </c>
      <c r="B31" s="9" t="s">
        <v>112</v>
      </c>
      <c r="C31" s="3" t="s">
        <v>4</v>
      </c>
      <c r="D31" s="165">
        <v>4168.1002499999995</v>
      </c>
      <c r="E31" s="165">
        <v>4168.1002499999995</v>
      </c>
      <c r="F31" s="89">
        <f>+E31*'salari base-ok'!$H$1</f>
        <v>4272.3027562499992</v>
      </c>
      <c r="G31" s="19">
        <f t="shared" si="0"/>
        <v>305.16448258928568</v>
      </c>
      <c r="H31" s="20"/>
      <c r="I31" s="18"/>
      <c r="J31" s="18"/>
      <c r="K31" s="18"/>
      <c r="L31" s="18"/>
    </row>
    <row r="32" spans="1:12" x14ac:dyDescent="0.35">
      <c r="A32" s="3"/>
      <c r="B32" s="3"/>
      <c r="C32" s="3"/>
      <c r="D32" s="114"/>
      <c r="E32" s="114"/>
      <c r="F32" s="89"/>
      <c r="G32" s="19"/>
      <c r="H32" s="20"/>
      <c r="I32" s="18"/>
      <c r="J32" s="18"/>
      <c r="K32" s="18"/>
      <c r="L32" s="18"/>
    </row>
    <row r="33" spans="1:12" x14ac:dyDescent="0.35">
      <c r="A33" s="9">
        <v>4</v>
      </c>
      <c r="B33" s="9" t="s">
        <v>45</v>
      </c>
      <c r="C33" s="3" t="s">
        <v>5</v>
      </c>
      <c r="D33" s="165">
        <v>6483.7057499999992</v>
      </c>
      <c r="E33" s="165">
        <v>6483.7057499999992</v>
      </c>
      <c r="F33" s="89">
        <f>+E33*'salari base-ok'!$H$1</f>
        <v>6645.7983937499985</v>
      </c>
      <c r="G33" s="19">
        <f t="shared" si="0"/>
        <v>474.69988526785704</v>
      </c>
      <c r="H33" s="20"/>
      <c r="I33" s="18"/>
      <c r="J33" s="18"/>
      <c r="K33" s="18"/>
      <c r="L33" s="18"/>
    </row>
    <row r="34" spans="1:12" x14ac:dyDescent="0.35">
      <c r="A34" s="3"/>
      <c r="B34" s="3"/>
      <c r="C34" s="3"/>
      <c r="D34" s="114"/>
      <c r="E34" s="114"/>
      <c r="F34" s="89"/>
      <c r="G34" s="19"/>
      <c r="H34" s="20"/>
      <c r="I34" s="18"/>
      <c r="J34" s="18"/>
      <c r="K34" s="18"/>
      <c r="L34" s="18"/>
    </row>
    <row r="35" spans="1:12" x14ac:dyDescent="0.35">
      <c r="A35" s="9">
        <v>5</v>
      </c>
      <c r="B35" s="9" t="str">
        <f>+B33</f>
        <v>Divers</v>
      </c>
      <c r="C35" s="3" t="s">
        <v>5</v>
      </c>
      <c r="D35" s="165">
        <v>5557.4739</v>
      </c>
      <c r="E35" s="165">
        <v>5557.4739</v>
      </c>
      <c r="F35" s="89">
        <f>+E35*'salari base-ok'!$H$1</f>
        <v>5696.4107474999992</v>
      </c>
      <c r="G35" s="19">
        <f t="shared" si="0"/>
        <v>406.88648196428568</v>
      </c>
      <c r="H35" s="20"/>
      <c r="I35" s="18"/>
      <c r="J35" s="18"/>
      <c r="K35" s="18"/>
      <c r="L35" s="18"/>
    </row>
    <row r="36" spans="1:12" x14ac:dyDescent="0.35">
      <c r="A36" s="3"/>
      <c r="B36" s="3"/>
      <c r="C36" s="3"/>
      <c r="D36" s="114"/>
      <c r="E36" s="114"/>
      <c r="F36" s="89"/>
      <c r="G36" s="19"/>
      <c r="H36" s="20"/>
      <c r="I36" s="18"/>
      <c r="J36" s="18"/>
      <c r="K36" s="18"/>
      <c r="L36" s="18"/>
    </row>
    <row r="37" spans="1:12" x14ac:dyDescent="0.35">
      <c r="A37" s="9">
        <v>6</v>
      </c>
      <c r="B37" s="9" t="s">
        <v>46</v>
      </c>
      <c r="C37" s="3" t="s">
        <v>3</v>
      </c>
      <c r="D37" s="165">
        <v>4631.2213499999989</v>
      </c>
      <c r="E37" s="165">
        <v>4631.2213499999989</v>
      </c>
      <c r="F37" s="89">
        <f>+E37*'salari base-ok'!$H$1</f>
        <v>4747.0018837499983</v>
      </c>
      <c r="G37" s="19">
        <f t="shared" si="0"/>
        <v>339.0715631249999</v>
      </c>
      <c r="H37" s="20"/>
      <c r="I37" s="18"/>
      <c r="J37" s="18"/>
      <c r="K37" s="18"/>
      <c r="L37" s="18"/>
    </row>
    <row r="38" spans="1:12" x14ac:dyDescent="0.35">
      <c r="A38" s="9">
        <v>6</v>
      </c>
      <c r="B38" s="9" t="str">
        <f>+B37</f>
        <v>F. Administr.</v>
      </c>
      <c r="C38" s="3" t="s">
        <v>4</v>
      </c>
      <c r="D38" s="165">
        <v>4168.1002499999995</v>
      </c>
      <c r="E38" s="165">
        <v>4168.1002499999995</v>
      </c>
      <c r="F38" s="89">
        <f>+E38*'salari base-ok'!$H$1</f>
        <v>4272.3027562499992</v>
      </c>
      <c r="G38" s="19">
        <f t="shared" si="0"/>
        <v>305.16448258928568</v>
      </c>
      <c r="H38" s="20"/>
      <c r="I38" s="18"/>
      <c r="J38" s="18"/>
      <c r="K38" s="18"/>
      <c r="L38" s="18"/>
    </row>
    <row r="39" spans="1:12" x14ac:dyDescent="0.35">
      <c r="A39" s="3"/>
      <c r="B39" s="3"/>
      <c r="C39" s="3"/>
      <c r="D39" s="114"/>
      <c r="E39" s="114"/>
      <c r="F39" s="89"/>
      <c r="G39" s="19"/>
      <c r="H39" s="20"/>
      <c r="I39" s="18"/>
      <c r="J39" s="18"/>
      <c r="K39" s="18"/>
      <c r="L39" s="18"/>
    </row>
    <row r="40" spans="1:12" x14ac:dyDescent="0.35">
      <c r="A40" s="9">
        <v>6</v>
      </c>
      <c r="B40" s="9" t="s">
        <v>47</v>
      </c>
      <c r="C40" s="3" t="s">
        <v>3</v>
      </c>
      <c r="D40" s="165">
        <v>4631.2213499999989</v>
      </c>
      <c r="E40" s="165">
        <v>4631.2213499999989</v>
      </c>
      <c r="F40" s="89">
        <f>+E40*'salari base-ok'!$H$1</f>
        <v>4747.0018837499983</v>
      </c>
      <c r="G40" s="19">
        <f t="shared" si="0"/>
        <v>339.0715631249999</v>
      </c>
      <c r="H40" s="20"/>
      <c r="I40" s="18"/>
      <c r="J40" s="18"/>
      <c r="K40" s="18"/>
      <c r="L40" s="18"/>
    </row>
    <row r="41" spans="1:12" x14ac:dyDescent="0.35">
      <c r="A41" s="9">
        <v>6</v>
      </c>
      <c r="B41" s="9" t="str">
        <f>+B40</f>
        <v>F. S. Divers</v>
      </c>
      <c r="C41" s="3" t="s">
        <v>4</v>
      </c>
      <c r="D41" s="165">
        <v>4168.1002499999995</v>
      </c>
      <c r="E41" s="165">
        <v>4168.1002499999995</v>
      </c>
      <c r="F41" s="89">
        <f>+E41*'salari base-ok'!$H$1</f>
        <v>4272.3027562499992</v>
      </c>
      <c r="G41" s="19">
        <f t="shared" si="0"/>
        <v>305.16448258928568</v>
      </c>
      <c r="H41" s="20"/>
      <c r="I41" s="18"/>
      <c r="J41" s="18"/>
      <c r="K41" s="18"/>
      <c r="L41" s="18"/>
    </row>
    <row r="42" spans="1:12" x14ac:dyDescent="0.35">
      <c r="A42" s="3"/>
      <c r="B42" s="3"/>
      <c r="C42" s="3"/>
      <c r="D42" s="114"/>
      <c r="E42" s="114"/>
      <c r="F42" s="89"/>
      <c r="G42" s="19"/>
      <c r="H42" s="20"/>
      <c r="I42" s="18"/>
      <c r="J42" s="18"/>
      <c r="K42" s="18"/>
      <c r="L42" s="18"/>
    </row>
    <row r="43" spans="1:12" x14ac:dyDescent="0.35">
      <c r="A43" s="9">
        <v>7</v>
      </c>
      <c r="B43" s="9" t="s">
        <v>48</v>
      </c>
      <c r="C43" s="3" t="s">
        <v>5</v>
      </c>
      <c r="D43" s="165">
        <v>3704.9791499999997</v>
      </c>
      <c r="E43" s="165">
        <v>3704.9791499999997</v>
      </c>
      <c r="F43" s="89">
        <f>+E43*'salari base-ok'!$H$1</f>
        <v>3797.6036287499992</v>
      </c>
      <c r="G43" s="19">
        <f t="shared" si="0"/>
        <v>271.25740205357135</v>
      </c>
      <c r="H43" s="20"/>
      <c r="I43" s="18"/>
      <c r="J43" s="18"/>
      <c r="K43" s="18"/>
      <c r="L43" s="18"/>
    </row>
    <row r="44" spans="1:12" x14ac:dyDescent="0.35">
      <c r="A44" s="9">
        <v>7</v>
      </c>
      <c r="B44" s="9" t="s">
        <v>49</v>
      </c>
      <c r="C44" s="3" t="s">
        <v>6</v>
      </c>
      <c r="D44" s="165">
        <v>3704.9791499999997</v>
      </c>
      <c r="E44" s="165">
        <v>3704.9791499999997</v>
      </c>
      <c r="F44" s="89">
        <f>+E44*'salari base-ok'!$H$1</f>
        <v>3797.6036287499992</v>
      </c>
      <c r="G44" s="19">
        <f t="shared" si="0"/>
        <v>271.25740205357135</v>
      </c>
      <c r="H44" s="20"/>
      <c r="I44" s="18"/>
      <c r="J44" s="18"/>
      <c r="K44" s="18"/>
      <c r="L44" s="18"/>
    </row>
    <row r="45" spans="1:12" x14ac:dyDescent="0.35">
      <c r="A45" s="1"/>
      <c r="B45" s="1"/>
      <c r="D45" s="32"/>
      <c r="E45" s="32"/>
      <c r="F45" s="32"/>
      <c r="G45" s="32"/>
    </row>
    <row r="46" spans="1:12" x14ac:dyDescent="0.35">
      <c r="A46" s="21"/>
      <c r="B46" s="1"/>
    </row>
    <row r="47" spans="1:12" x14ac:dyDescent="0.35">
      <c r="A47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5:I33"/>
  <sheetViews>
    <sheetView showGridLines="0" zoomScale="95" zoomScaleNormal="150" zoomScaleSheetLayoutView="120" workbookViewId="0">
      <selection activeCell="D13" sqref="D13"/>
    </sheetView>
  </sheetViews>
  <sheetFormatPr baseColWidth="10" defaultColWidth="11.46484375" defaultRowHeight="11.65" x14ac:dyDescent="0.35"/>
  <cols>
    <col min="1" max="1" width="15.86328125" style="1" customWidth="1"/>
    <col min="2" max="3" width="13.53125" style="1" hidden="1" customWidth="1"/>
    <col min="4" max="4" width="13.53125" style="1" customWidth="1"/>
    <col min="5" max="5" width="11.86328125" style="1" customWidth="1"/>
    <col min="6" max="6" width="3" style="1" customWidth="1"/>
    <col min="7" max="16384" width="11.46484375" style="1"/>
  </cols>
  <sheetData>
    <row r="5" spans="1:9" x14ac:dyDescent="0.35">
      <c r="A5" s="100" t="s">
        <v>135</v>
      </c>
      <c r="B5" s="7"/>
      <c r="C5" s="7"/>
      <c r="D5" s="7"/>
      <c r="E5" s="24"/>
    </row>
    <row r="6" spans="1:9" ht="15.75" customHeight="1" x14ac:dyDescent="0.35">
      <c r="A6" s="1" t="s">
        <v>108</v>
      </c>
      <c r="E6" s="25"/>
      <c r="F6" s="26"/>
    </row>
    <row r="7" spans="1:9" x14ac:dyDescent="0.35">
      <c r="A7" s="1" t="s">
        <v>51</v>
      </c>
      <c r="E7" s="25"/>
    </row>
    <row r="8" spans="1:9" x14ac:dyDescent="0.35">
      <c r="A8" s="1" t="s">
        <v>0</v>
      </c>
    </row>
    <row r="10" spans="1:9" x14ac:dyDescent="0.35">
      <c r="A10" s="27" t="s">
        <v>52</v>
      </c>
      <c r="B10" s="140" t="s">
        <v>132</v>
      </c>
      <c r="C10" s="140"/>
      <c r="D10" s="3" t="s">
        <v>97</v>
      </c>
      <c r="E10" s="28" t="s">
        <v>25</v>
      </c>
      <c r="F10" s="29"/>
    </row>
    <row r="11" spans="1:9" x14ac:dyDescent="0.35">
      <c r="A11" s="109">
        <v>1</v>
      </c>
      <c r="B11" s="141">
        <v>89.475749999999991</v>
      </c>
      <c r="C11" s="141">
        <v>89.475749999999991</v>
      </c>
      <c r="D11" s="30">
        <f>+C11*'salari base-ok'!$H$1</f>
        <v>91.712643749999984</v>
      </c>
      <c r="E11" s="30">
        <f>+D11/14</f>
        <v>6.5509031249999987</v>
      </c>
      <c r="F11" s="31"/>
      <c r="H11" s="129"/>
      <c r="I11" s="129"/>
    </row>
    <row r="12" spans="1:9" x14ac:dyDescent="0.35">
      <c r="A12" s="109">
        <v>2</v>
      </c>
      <c r="B12" s="141">
        <v>178.98255</v>
      </c>
      <c r="C12" s="141">
        <v>178.98255</v>
      </c>
      <c r="D12" s="30">
        <f>+C12*'salari base-ok'!$H$1</f>
        <v>183.45711374999999</v>
      </c>
      <c r="E12" s="30">
        <f t="shared" ref="E12:E31" si="0">+D12/14</f>
        <v>13.104079553571427</v>
      </c>
      <c r="F12" s="31"/>
      <c r="H12" s="129"/>
      <c r="I12" s="129"/>
    </row>
    <row r="13" spans="1:9" x14ac:dyDescent="0.35">
      <c r="A13" s="109">
        <v>3</v>
      </c>
      <c r="B13" s="141">
        <v>268.46864999999997</v>
      </c>
      <c r="C13" s="141">
        <v>268.46864999999997</v>
      </c>
      <c r="D13" s="30">
        <f>+C13*'salari base-ok'!$H$1</f>
        <v>275.18036624999996</v>
      </c>
      <c r="E13" s="30">
        <f t="shared" si="0"/>
        <v>19.65574044642857</v>
      </c>
      <c r="F13" s="31"/>
      <c r="H13" s="129"/>
      <c r="I13" s="129"/>
    </row>
    <row r="14" spans="1:9" x14ac:dyDescent="0.35">
      <c r="A14" s="109">
        <v>4</v>
      </c>
      <c r="B14" s="141">
        <v>357.95474999999999</v>
      </c>
      <c r="C14" s="141">
        <v>357.95474999999999</v>
      </c>
      <c r="D14" s="30">
        <f>+C14*'salari base-ok'!$H$1</f>
        <v>366.90361874999996</v>
      </c>
      <c r="E14" s="30">
        <f t="shared" si="0"/>
        <v>26.207401339285713</v>
      </c>
      <c r="F14" s="31"/>
      <c r="H14" s="129"/>
      <c r="I14" s="129"/>
    </row>
    <row r="15" spans="1:9" x14ac:dyDescent="0.35">
      <c r="A15" s="110">
        <v>5</v>
      </c>
      <c r="B15" s="141">
        <v>447.45119999999997</v>
      </c>
      <c r="C15" s="141">
        <v>447.45119999999997</v>
      </c>
      <c r="D15" s="30">
        <f>+C15*'salari base-ok'!$H$1</f>
        <v>458.63747999999993</v>
      </c>
      <c r="E15" s="30">
        <f t="shared" si="0"/>
        <v>32.759819999999998</v>
      </c>
      <c r="F15" s="31"/>
      <c r="H15" s="129"/>
      <c r="I15" s="129"/>
    </row>
    <row r="16" spans="1:9" x14ac:dyDescent="0.35">
      <c r="A16" s="109">
        <v>6</v>
      </c>
      <c r="B16" s="141">
        <v>507.10859999999997</v>
      </c>
      <c r="C16" s="141">
        <v>507.10859999999997</v>
      </c>
      <c r="D16" s="30">
        <f>+C16*'salari base-ok'!$H$1</f>
        <v>519.78631499999995</v>
      </c>
      <c r="E16" s="30">
        <f t="shared" si="0"/>
        <v>37.127593928571422</v>
      </c>
      <c r="F16" s="31"/>
      <c r="H16" s="129"/>
      <c r="I16" s="129"/>
    </row>
    <row r="17" spans="1:9" x14ac:dyDescent="0.35">
      <c r="A17" s="109">
        <v>7</v>
      </c>
      <c r="B17" s="141">
        <v>566.77634999999998</v>
      </c>
      <c r="C17" s="141">
        <v>566.77634999999998</v>
      </c>
      <c r="D17" s="30">
        <f>+C17*'salari base-ok'!$H$1</f>
        <v>580.94575874999998</v>
      </c>
      <c r="E17" s="30">
        <f t="shared" si="0"/>
        <v>41.496125624999998</v>
      </c>
      <c r="F17" s="31"/>
      <c r="H17" s="129"/>
      <c r="I17" s="129"/>
    </row>
    <row r="18" spans="1:9" x14ac:dyDescent="0.35">
      <c r="A18" s="109">
        <v>8</v>
      </c>
      <c r="B18" s="141">
        <v>626.43374999999992</v>
      </c>
      <c r="C18" s="141">
        <v>626.43374999999992</v>
      </c>
      <c r="D18" s="30">
        <f>+C18*'salari base-ok'!$H$1</f>
        <v>642.09459374999983</v>
      </c>
      <c r="E18" s="30">
        <f t="shared" si="0"/>
        <v>45.863899553571414</v>
      </c>
      <c r="F18" s="31"/>
      <c r="H18" s="129"/>
      <c r="I18" s="129"/>
    </row>
    <row r="19" spans="1:9" x14ac:dyDescent="0.35">
      <c r="A19" s="109">
        <v>9</v>
      </c>
      <c r="B19" s="141">
        <v>686.08079999999995</v>
      </c>
      <c r="C19" s="141">
        <v>686.08079999999995</v>
      </c>
      <c r="D19" s="30">
        <f>+C19*'salari base-ok'!$H$1</f>
        <v>703.23281999999995</v>
      </c>
      <c r="E19" s="30">
        <f t="shared" si="0"/>
        <v>50.230915714285707</v>
      </c>
      <c r="F19" s="31"/>
      <c r="H19" s="129"/>
      <c r="I19" s="129"/>
    </row>
    <row r="20" spans="1:9" x14ac:dyDescent="0.35">
      <c r="A20" s="110">
        <v>10</v>
      </c>
      <c r="B20" s="141">
        <v>745.75889999999993</v>
      </c>
      <c r="C20" s="141">
        <v>745.75889999999993</v>
      </c>
      <c r="D20" s="30">
        <f>+C20*'salari base-ok'!$H$1</f>
        <v>764.40287249999983</v>
      </c>
      <c r="E20" s="30">
        <f t="shared" si="0"/>
        <v>54.600205178571414</v>
      </c>
      <c r="F20" s="31"/>
      <c r="H20" s="129"/>
      <c r="I20" s="129"/>
    </row>
    <row r="21" spans="1:9" x14ac:dyDescent="0.35">
      <c r="A21" s="109">
        <v>11</v>
      </c>
      <c r="B21" s="141">
        <v>805.41629999999986</v>
      </c>
      <c r="C21" s="141">
        <v>805.41629999999986</v>
      </c>
      <c r="D21" s="30">
        <f>+C21*'salari base-ok'!$H$1</f>
        <v>825.55170749999979</v>
      </c>
      <c r="E21" s="30">
        <f t="shared" si="0"/>
        <v>58.967979107142845</v>
      </c>
      <c r="F21" s="31"/>
      <c r="H21" s="129"/>
      <c r="I21" s="129"/>
    </row>
    <row r="22" spans="1:9" x14ac:dyDescent="0.35">
      <c r="A22" s="109">
        <v>12</v>
      </c>
      <c r="B22" s="141">
        <v>865.08404999999993</v>
      </c>
      <c r="C22" s="141">
        <v>865.08404999999993</v>
      </c>
      <c r="D22" s="30">
        <f>+C22*'salari base-ok'!$H$1</f>
        <v>886.71115124999983</v>
      </c>
      <c r="E22" s="30">
        <f t="shared" si="0"/>
        <v>63.336510803571414</v>
      </c>
      <c r="F22" s="31"/>
      <c r="H22" s="129"/>
      <c r="I22" s="129"/>
    </row>
    <row r="23" spans="1:9" x14ac:dyDescent="0.35">
      <c r="A23" s="109">
        <v>13</v>
      </c>
      <c r="B23" s="141">
        <v>924.73109999999997</v>
      </c>
      <c r="C23" s="141">
        <v>924.73109999999997</v>
      </c>
      <c r="D23" s="30">
        <f>+C23*'salari base-ok'!$H$1</f>
        <v>947.84937749999983</v>
      </c>
      <c r="E23" s="30">
        <f t="shared" si="0"/>
        <v>67.7035269642857</v>
      </c>
      <c r="F23" s="31"/>
      <c r="H23" s="129"/>
      <c r="I23" s="129"/>
    </row>
    <row r="24" spans="1:9" x14ac:dyDescent="0.35">
      <c r="A24" s="109">
        <v>14</v>
      </c>
      <c r="B24" s="141">
        <v>984.41954999999996</v>
      </c>
      <c r="C24" s="141">
        <v>984.41954999999996</v>
      </c>
      <c r="D24" s="30">
        <f>+C24*'salari base-ok'!$H$1</f>
        <v>1009.0300387499999</v>
      </c>
      <c r="E24" s="30">
        <f t="shared" si="0"/>
        <v>72.073574196428567</v>
      </c>
      <c r="F24" s="31"/>
      <c r="H24" s="129"/>
      <c r="I24" s="129"/>
    </row>
    <row r="25" spans="1:9" x14ac:dyDescent="0.35">
      <c r="A25" s="110">
        <v>15</v>
      </c>
      <c r="B25" s="141">
        <v>1044.0665999999999</v>
      </c>
      <c r="C25" s="141">
        <v>1044.0665999999999</v>
      </c>
      <c r="D25" s="30">
        <f>+C25*'salari base-ok'!$H$1</f>
        <v>1070.1682649999998</v>
      </c>
      <c r="E25" s="30">
        <f t="shared" si="0"/>
        <v>76.440590357142838</v>
      </c>
      <c r="F25" s="31"/>
      <c r="H25" s="129"/>
      <c r="I25" s="129"/>
    </row>
    <row r="26" spans="1:9" x14ac:dyDescent="0.35">
      <c r="A26" s="109">
        <v>16</v>
      </c>
      <c r="B26" s="141">
        <v>1103.7239999999999</v>
      </c>
      <c r="C26" s="141">
        <v>1103.7239999999999</v>
      </c>
      <c r="D26" s="30">
        <f>+C26*'salari base-ok'!$H$1</f>
        <v>1131.3170999999998</v>
      </c>
      <c r="E26" s="30">
        <f t="shared" si="0"/>
        <v>80.808364285714262</v>
      </c>
      <c r="F26" s="31"/>
      <c r="H26" s="129"/>
      <c r="I26" s="129"/>
    </row>
    <row r="27" spans="1:9" x14ac:dyDescent="0.35">
      <c r="A27" s="109">
        <v>17</v>
      </c>
      <c r="B27" s="141">
        <v>1163.4020999999998</v>
      </c>
      <c r="C27" s="141">
        <v>1163.4020999999998</v>
      </c>
      <c r="D27" s="30">
        <f>+C27*'salari base-ok'!$H$1</f>
        <v>1192.4871524999996</v>
      </c>
      <c r="E27" s="30">
        <f t="shared" si="0"/>
        <v>85.177653749999976</v>
      </c>
      <c r="F27" s="31"/>
      <c r="H27" s="129"/>
      <c r="I27" s="129"/>
    </row>
    <row r="28" spans="1:9" x14ac:dyDescent="0.35">
      <c r="A28" s="109">
        <v>18</v>
      </c>
      <c r="B28" s="141">
        <v>1223.0594999999998</v>
      </c>
      <c r="C28" s="141">
        <v>1223.0594999999998</v>
      </c>
      <c r="D28" s="30">
        <f>+C28*'salari base-ok'!$H$1</f>
        <v>1253.6359874999998</v>
      </c>
      <c r="E28" s="30">
        <f t="shared" si="0"/>
        <v>89.545427678571414</v>
      </c>
      <c r="F28" s="31"/>
      <c r="H28" s="129"/>
      <c r="I28" s="129"/>
    </row>
    <row r="29" spans="1:9" x14ac:dyDescent="0.35">
      <c r="A29" s="109">
        <v>19</v>
      </c>
      <c r="B29" s="141">
        <v>1282.7272499999999</v>
      </c>
      <c r="C29" s="141">
        <v>1282.7272499999999</v>
      </c>
      <c r="D29" s="30">
        <f>+C29*'salari base-ok'!$H$1</f>
        <v>1314.7954312499999</v>
      </c>
      <c r="E29" s="30">
        <f t="shared" si="0"/>
        <v>93.91395937499999</v>
      </c>
      <c r="F29" s="31"/>
      <c r="H29" s="129"/>
      <c r="I29" s="129"/>
    </row>
    <row r="30" spans="1:9" x14ac:dyDescent="0.35">
      <c r="A30" s="110">
        <v>20</v>
      </c>
      <c r="B30" s="141">
        <v>1342.3742999999999</v>
      </c>
      <c r="C30" s="141">
        <v>1342.3742999999999</v>
      </c>
      <c r="D30" s="30">
        <f>+C30*'salari base-ok'!$H$1</f>
        <v>1375.9336574999998</v>
      </c>
      <c r="E30" s="30">
        <f t="shared" si="0"/>
        <v>98.280975535714262</v>
      </c>
      <c r="F30" s="31"/>
      <c r="H30" s="129"/>
      <c r="I30" s="129"/>
    </row>
    <row r="31" spans="1:9" x14ac:dyDescent="0.35">
      <c r="A31" s="3">
        <v>21</v>
      </c>
      <c r="B31" s="141">
        <v>1342.3742999999999</v>
      </c>
      <c r="C31" s="141">
        <v>1342.3742999999999</v>
      </c>
      <c r="D31" s="30">
        <f>+C31*'salari base-ok'!$H$1</f>
        <v>1375.9336574999998</v>
      </c>
      <c r="E31" s="30">
        <f t="shared" si="0"/>
        <v>98.280975535714262</v>
      </c>
      <c r="F31" s="31"/>
      <c r="H31" s="129"/>
      <c r="I31" s="129"/>
    </row>
    <row r="32" spans="1:9" x14ac:dyDescent="0.35">
      <c r="A32" s="21"/>
      <c r="B32" s="21"/>
      <c r="C32" s="21"/>
      <c r="D32" s="21"/>
      <c r="E32" s="21"/>
      <c r="F32" s="21"/>
      <c r="H32" s="129"/>
    </row>
    <row r="33" spans="1:1" x14ac:dyDescent="0.35">
      <c r="A33" s="21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5:I30"/>
  <sheetViews>
    <sheetView showGridLines="0" zoomScale="124" zoomScaleNormal="150" zoomScaleSheetLayoutView="100" workbookViewId="0">
      <selection activeCell="J14" sqref="J14"/>
    </sheetView>
  </sheetViews>
  <sheetFormatPr baseColWidth="10" defaultColWidth="11.46484375" defaultRowHeight="11.65" x14ac:dyDescent="0.35"/>
  <cols>
    <col min="1" max="1" width="11.46484375" style="7" customWidth="1"/>
    <col min="2" max="2" width="13" style="7" bestFit="1" customWidth="1"/>
    <col min="3" max="3" width="6.1328125" style="7" customWidth="1"/>
    <col min="4" max="4" width="13.46484375" style="7" hidden="1" customWidth="1"/>
    <col min="5" max="5" width="13.46484375" style="7" customWidth="1"/>
    <col min="6" max="6" width="8" style="7" customWidth="1"/>
    <col min="7" max="7" width="2.46484375" style="7" customWidth="1"/>
    <col min="8" max="16384" width="11.46484375" style="7"/>
  </cols>
  <sheetData>
    <row r="5" spans="1:9" x14ac:dyDescent="0.35">
      <c r="A5" s="100" t="s">
        <v>135</v>
      </c>
      <c r="C5" s="22"/>
    </row>
    <row r="6" spans="1:9" x14ac:dyDescent="0.35">
      <c r="A6" s="1" t="s">
        <v>50</v>
      </c>
    </row>
    <row r="7" spans="1:9" x14ac:dyDescent="0.35">
      <c r="A7" s="1" t="s">
        <v>53</v>
      </c>
      <c r="B7" s="1"/>
      <c r="C7" s="2"/>
      <c r="D7" s="2"/>
      <c r="E7" s="2"/>
      <c r="F7" s="2"/>
    </row>
    <row r="8" spans="1:9" x14ac:dyDescent="0.35">
      <c r="A8" s="1" t="s">
        <v>0</v>
      </c>
      <c r="B8" s="1"/>
      <c r="C8" s="2"/>
      <c r="D8" s="2"/>
      <c r="E8" s="2"/>
      <c r="F8" s="2"/>
    </row>
    <row r="9" spans="1:9" x14ac:dyDescent="0.35">
      <c r="B9" s="1"/>
      <c r="C9" s="2"/>
      <c r="D9" s="2"/>
      <c r="E9" s="2"/>
      <c r="F9" s="2"/>
    </row>
    <row r="10" spans="1:9" x14ac:dyDescent="0.35">
      <c r="A10" s="3" t="s">
        <v>42</v>
      </c>
      <c r="B10" s="3" t="s">
        <v>43</v>
      </c>
      <c r="C10" s="3" t="s">
        <v>1</v>
      </c>
      <c r="D10" s="140">
        <v>2023</v>
      </c>
      <c r="E10" s="3" t="s">
        <v>97</v>
      </c>
      <c r="F10" s="3" t="s">
        <v>25</v>
      </c>
    </row>
    <row r="11" spans="1:9" x14ac:dyDescent="0.35">
      <c r="A11" s="9"/>
      <c r="B11" s="9"/>
      <c r="C11" s="3"/>
      <c r="D11" s="143"/>
      <c r="E11" s="23"/>
      <c r="F11" s="23"/>
    </row>
    <row r="12" spans="1:9" x14ac:dyDescent="0.35">
      <c r="A12" s="9">
        <v>1</v>
      </c>
      <c r="B12" s="9" t="s">
        <v>117</v>
      </c>
      <c r="C12" s="3" t="s">
        <v>2</v>
      </c>
      <c r="D12" s="142">
        <v>12349.909799999999</v>
      </c>
      <c r="E12" s="19">
        <f>+D12*'salari base-ok'!$H$1</f>
        <v>12658.657544999998</v>
      </c>
      <c r="F12" s="19">
        <f>+E12/14</f>
        <v>904.18982464285705</v>
      </c>
      <c r="G12" s="20"/>
      <c r="I12" s="18"/>
    </row>
    <row r="13" spans="1:9" x14ac:dyDescent="0.35">
      <c r="A13" s="9">
        <v>1</v>
      </c>
      <c r="B13" s="9" t="str">
        <f>+B12</f>
        <v>Prof. Plantilla</v>
      </c>
      <c r="C13" s="3" t="s">
        <v>3</v>
      </c>
      <c r="D13" s="142">
        <v>9262.4323499999991</v>
      </c>
      <c r="E13" s="19">
        <f>+D13*'salari base-ok'!$H$1</f>
        <v>9493.9931587499977</v>
      </c>
      <c r="F13" s="19">
        <f t="shared" ref="F13:F30" si="0">+E13/14</f>
        <v>678.14236848214273</v>
      </c>
      <c r="G13" s="20"/>
      <c r="I13" s="18"/>
    </row>
    <row r="14" spans="1:9" x14ac:dyDescent="0.35">
      <c r="A14" s="9">
        <v>1</v>
      </c>
      <c r="B14" s="9" t="str">
        <f>+B12</f>
        <v>Prof. Plantilla</v>
      </c>
      <c r="C14" s="3" t="s">
        <v>4</v>
      </c>
      <c r="D14" s="142">
        <v>6174.9652499999993</v>
      </c>
      <c r="E14" s="19">
        <f>+D14*'salari base-ok'!$H$1</f>
        <v>6329.339381249999</v>
      </c>
      <c r="F14" s="19">
        <f t="shared" si="0"/>
        <v>452.09567008928565</v>
      </c>
      <c r="G14" s="20"/>
      <c r="I14" s="18"/>
    </row>
    <row r="15" spans="1:9" x14ac:dyDescent="0.35">
      <c r="A15" s="9"/>
      <c r="B15" s="9"/>
      <c r="C15" s="3"/>
      <c r="D15" s="142"/>
      <c r="E15" s="19"/>
      <c r="F15" s="19"/>
      <c r="G15" s="20"/>
      <c r="I15" s="18"/>
    </row>
    <row r="16" spans="1:9" x14ac:dyDescent="0.35">
      <c r="A16" s="9">
        <v>2</v>
      </c>
      <c r="B16" s="9" t="s">
        <v>44</v>
      </c>
      <c r="C16" s="3" t="s">
        <v>2</v>
      </c>
      <c r="D16" s="142">
        <v>4631.2213499999989</v>
      </c>
      <c r="E16" s="19">
        <f>+D16*'salari base-ok'!$H$1</f>
        <v>4747.0018837499983</v>
      </c>
      <c r="F16" s="19">
        <f t="shared" si="0"/>
        <v>339.0715631249999</v>
      </c>
      <c r="G16" s="20"/>
      <c r="I16" s="18"/>
    </row>
    <row r="17" spans="1:9" x14ac:dyDescent="0.35">
      <c r="A17" s="9">
        <v>2</v>
      </c>
      <c r="B17" s="9" t="s">
        <v>44</v>
      </c>
      <c r="C17" s="3" t="s">
        <v>3</v>
      </c>
      <c r="D17" s="142">
        <v>3859.3390499999996</v>
      </c>
      <c r="E17" s="19">
        <f>+D17*'salari base-ok'!$H$1</f>
        <v>3955.8225262499991</v>
      </c>
      <c r="F17" s="19">
        <f t="shared" si="0"/>
        <v>282.55875187499993</v>
      </c>
      <c r="G17" s="20"/>
      <c r="I17" s="18"/>
    </row>
    <row r="18" spans="1:9" x14ac:dyDescent="0.35">
      <c r="A18" s="9">
        <v>2</v>
      </c>
      <c r="B18" s="9" t="s">
        <v>44</v>
      </c>
      <c r="C18" s="3" t="s">
        <v>4</v>
      </c>
      <c r="D18" s="142">
        <v>3087.4774499999999</v>
      </c>
      <c r="E18" s="19">
        <f>+D18*'salari base-ok'!$H$1</f>
        <v>3164.6643862499996</v>
      </c>
      <c r="F18" s="19">
        <f t="shared" si="0"/>
        <v>226.04745616071426</v>
      </c>
      <c r="G18" s="20"/>
      <c r="I18" s="18"/>
    </row>
    <row r="19" spans="1:9" x14ac:dyDescent="0.35">
      <c r="A19" s="9"/>
      <c r="C19" s="3"/>
      <c r="D19" s="142"/>
      <c r="E19" s="19"/>
      <c r="F19" s="19"/>
      <c r="G19" s="20"/>
      <c r="I19" s="18"/>
    </row>
    <row r="20" spans="1:9" x14ac:dyDescent="0.35">
      <c r="A20" s="9">
        <v>4</v>
      </c>
      <c r="B20" s="9" t="s">
        <v>45</v>
      </c>
      <c r="C20" s="3" t="s">
        <v>2</v>
      </c>
      <c r="D20" s="142">
        <v>6174.9652499999993</v>
      </c>
      <c r="E20" s="19">
        <f>+D20*'salari base-ok'!$H$1</f>
        <v>6329.339381249999</v>
      </c>
      <c r="F20" s="19">
        <f t="shared" si="0"/>
        <v>452.09567008928565</v>
      </c>
      <c r="G20" s="20"/>
      <c r="I20" s="18"/>
    </row>
    <row r="21" spans="1:9" x14ac:dyDescent="0.35">
      <c r="A21" s="9">
        <v>4</v>
      </c>
      <c r="B21" s="9" t="s">
        <v>45</v>
      </c>
      <c r="C21" s="3" t="s">
        <v>3</v>
      </c>
      <c r="D21" s="142">
        <v>5403.0829499999991</v>
      </c>
      <c r="E21" s="19">
        <f>+D21*'salari base-ok'!$H$1</f>
        <v>5538.1600237499988</v>
      </c>
      <c r="F21" s="19">
        <f t="shared" si="0"/>
        <v>395.58285883928562</v>
      </c>
      <c r="G21" s="20"/>
      <c r="I21" s="18"/>
    </row>
    <row r="22" spans="1:9" x14ac:dyDescent="0.35">
      <c r="A22" s="9">
        <v>4</v>
      </c>
      <c r="B22" s="9" t="s">
        <v>45</v>
      </c>
      <c r="C22" s="3" t="s">
        <v>4</v>
      </c>
      <c r="D22" s="142">
        <v>4631.2213499999989</v>
      </c>
      <c r="E22" s="19">
        <f>+D22*'salari base-ok'!$H$1</f>
        <v>4747.0018837499983</v>
      </c>
      <c r="F22" s="19">
        <f t="shared" si="0"/>
        <v>339.0715631249999</v>
      </c>
      <c r="G22" s="20"/>
      <c r="I22" s="18"/>
    </row>
    <row r="23" spans="1:9" x14ac:dyDescent="0.35">
      <c r="A23" s="9"/>
      <c r="B23" s="9"/>
      <c r="C23" s="3"/>
      <c r="D23" s="142"/>
      <c r="E23" s="19"/>
      <c r="F23" s="19"/>
      <c r="G23" s="20"/>
      <c r="I23" s="18"/>
    </row>
    <row r="24" spans="1:9" x14ac:dyDescent="0.35">
      <c r="A24" s="9">
        <v>5</v>
      </c>
      <c r="B24" s="9" t="s">
        <v>45</v>
      </c>
      <c r="C24" s="3" t="s">
        <v>2</v>
      </c>
      <c r="D24" s="142">
        <v>3859.3390499999996</v>
      </c>
      <c r="E24" s="19">
        <f>+D24*'salari base-ok'!$H$1</f>
        <v>3955.8225262499991</v>
      </c>
      <c r="F24" s="19">
        <f t="shared" si="0"/>
        <v>282.55875187499993</v>
      </c>
      <c r="G24" s="20"/>
      <c r="I24" s="18"/>
    </row>
    <row r="25" spans="1:9" x14ac:dyDescent="0.35">
      <c r="A25" s="9">
        <v>5</v>
      </c>
      <c r="B25" s="9" t="s">
        <v>45</v>
      </c>
      <c r="C25" s="3" t="s">
        <v>3</v>
      </c>
      <c r="D25" s="142">
        <v>3087.4774499999999</v>
      </c>
      <c r="E25" s="19">
        <f>+D25*'salari base-ok'!$H$1</f>
        <v>3164.6643862499996</v>
      </c>
      <c r="F25" s="19">
        <f t="shared" si="0"/>
        <v>226.04745616071426</v>
      </c>
      <c r="G25" s="20"/>
      <c r="I25" s="18"/>
    </row>
    <row r="26" spans="1:9" x14ac:dyDescent="0.35">
      <c r="A26" s="9">
        <v>5</v>
      </c>
      <c r="B26" s="9" t="s">
        <v>45</v>
      </c>
      <c r="C26" s="3" t="s">
        <v>4</v>
      </c>
      <c r="D26" s="142">
        <v>2315.5951499999996</v>
      </c>
      <c r="E26" s="19">
        <f>+D26*'salari base-ok'!$H$1</f>
        <v>2373.4850287499994</v>
      </c>
      <c r="F26" s="19">
        <f t="shared" si="0"/>
        <v>169.53464491071423</v>
      </c>
      <c r="G26" s="20"/>
      <c r="I26" s="18"/>
    </row>
    <row r="27" spans="1:9" x14ac:dyDescent="0.35">
      <c r="A27" s="9"/>
      <c r="B27" s="9"/>
      <c r="C27" s="3"/>
      <c r="D27" s="142"/>
      <c r="E27" s="19"/>
      <c r="F27" s="19"/>
      <c r="G27" s="20"/>
      <c r="I27" s="18"/>
    </row>
    <row r="28" spans="1:9" x14ac:dyDescent="0.35">
      <c r="A28" s="9">
        <v>6</v>
      </c>
      <c r="B28" s="9" t="s">
        <v>54</v>
      </c>
      <c r="C28" s="3" t="s">
        <v>2</v>
      </c>
      <c r="D28" s="142">
        <v>1852.4740499999998</v>
      </c>
      <c r="E28" s="19">
        <f>+D28*'salari base-ok'!$H$1</f>
        <v>1898.7859012499996</v>
      </c>
      <c r="F28" s="19">
        <f t="shared" si="0"/>
        <v>135.62756437499996</v>
      </c>
      <c r="G28" s="20"/>
      <c r="I28" s="18"/>
    </row>
    <row r="29" spans="1:9" x14ac:dyDescent="0.35">
      <c r="A29" s="9">
        <v>6</v>
      </c>
      <c r="B29" s="9" t="s">
        <v>54</v>
      </c>
      <c r="C29" s="3" t="s">
        <v>3</v>
      </c>
      <c r="D29" s="142">
        <v>1543.7231999999999</v>
      </c>
      <c r="E29" s="19">
        <f>+D29*'salari base-ok'!$H$1</f>
        <v>1582.3162799999998</v>
      </c>
      <c r="F29" s="19">
        <f t="shared" si="0"/>
        <v>113.02259142857142</v>
      </c>
      <c r="G29" s="20"/>
      <c r="I29" s="18"/>
    </row>
    <row r="30" spans="1:9" x14ac:dyDescent="0.35">
      <c r="A30" s="9">
        <v>6</v>
      </c>
      <c r="B30" s="9" t="s">
        <v>54</v>
      </c>
      <c r="C30" s="3" t="s">
        <v>4</v>
      </c>
      <c r="D30" s="142">
        <v>1234.9827</v>
      </c>
      <c r="E30" s="19">
        <f>+D30*'salari base-ok'!$H$1</f>
        <v>1265.8572674999998</v>
      </c>
      <c r="F30" s="19">
        <f t="shared" si="0"/>
        <v>90.41837624999998</v>
      </c>
      <c r="G30" s="20"/>
      <c r="I30" s="18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5:I40"/>
  <sheetViews>
    <sheetView showGridLines="0" topLeftCell="A7" zoomScale="103" zoomScaleNormal="150" zoomScaleSheetLayoutView="100" workbookViewId="0">
      <selection activeCell="E30" sqref="E30"/>
    </sheetView>
  </sheetViews>
  <sheetFormatPr baseColWidth="10" defaultColWidth="11.46484375" defaultRowHeight="11.65" x14ac:dyDescent="0.35"/>
  <cols>
    <col min="1" max="1" width="13.86328125" style="7" customWidth="1"/>
    <col min="2" max="2" width="16.86328125" style="7" customWidth="1"/>
    <col min="3" max="3" width="6.86328125" style="7" bestFit="1" customWidth="1"/>
    <col min="4" max="4" width="12.86328125" style="7" hidden="1" customWidth="1"/>
    <col min="5" max="5" width="12.86328125" style="7" customWidth="1"/>
    <col min="6" max="246" width="11.46484375" style="7" customWidth="1"/>
    <col min="247" max="16384" width="11.46484375" style="7"/>
  </cols>
  <sheetData>
    <row r="5" spans="1:9" x14ac:dyDescent="0.35">
      <c r="A5" s="100" t="s">
        <v>135</v>
      </c>
      <c r="C5" s="22"/>
    </row>
    <row r="6" spans="1:9" x14ac:dyDescent="0.35">
      <c r="A6" s="1" t="s">
        <v>109</v>
      </c>
      <c r="G6" s="104"/>
    </row>
    <row r="7" spans="1:9" x14ac:dyDescent="0.35">
      <c r="A7" s="1" t="s">
        <v>55</v>
      </c>
    </row>
    <row r="8" spans="1:9" ht="6.75" customHeight="1" x14ac:dyDescent="0.35">
      <c r="A8" s="1"/>
      <c r="B8" s="1"/>
      <c r="C8" s="2"/>
      <c r="D8" s="16"/>
      <c r="E8" s="16"/>
    </row>
    <row r="9" spans="1:9" x14ac:dyDescent="0.35">
      <c r="A9" s="1" t="s">
        <v>56</v>
      </c>
      <c r="B9" s="1"/>
      <c r="C9" s="2"/>
      <c r="D9" s="16"/>
      <c r="E9" s="16"/>
    </row>
    <row r="10" spans="1:9" x14ac:dyDescent="0.35">
      <c r="A10" s="11" t="s">
        <v>57</v>
      </c>
      <c r="B10" s="1"/>
      <c r="C10" s="2"/>
      <c r="D10" s="16"/>
      <c r="E10" s="16"/>
    </row>
    <row r="11" spans="1:9" ht="7.5" customHeight="1" x14ac:dyDescent="0.35">
      <c r="B11" s="1"/>
      <c r="C11" s="2"/>
      <c r="D11" s="16"/>
      <c r="E11" s="16"/>
    </row>
    <row r="12" spans="1:9" x14ac:dyDescent="0.35">
      <c r="A12" s="42" t="s">
        <v>42</v>
      </c>
      <c r="B12" s="42" t="s">
        <v>43</v>
      </c>
      <c r="C12" s="42" t="s">
        <v>1</v>
      </c>
      <c r="D12" s="162"/>
      <c r="E12" s="41" t="s">
        <v>100</v>
      </c>
    </row>
    <row r="13" spans="1:9" x14ac:dyDescent="0.35">
      <c r="A13" s="40">
        <v>1</v>
      </c>
      <c r="B13" s="40" t="s">
        <v>117</v>
      </c>
      <c r="C13" s="42" t="s">
        <v>2</v>
      </c>
      <c r="D13" s="152">
        <v>6534.7622999999994</v>
      </c>
      <c r="E13" s="115">
        <f>+D13*'salari base-ok'!$H$1</f>
        <v>6698.1313574999986</v>
      </c>
      <c r="F13" s="18"/>
      <c r="G13" s="18"/>
      <c r="I13" s="18"/>
    </row>
    <row r="14" spans="1:9" ht="12.75" customHeight="1" x14ac:dyDescent="0.35">
      <c r="A14" s="40">
        <v>1</v>
      </c>
      <c r="B14" s="40" t="str">
        <f>+B13</f>
        <v>Prof. Plantilla</v>
      </c>
      <c r="C14" s="42" t="s">
        <v>3</v>
      </c>
      <c r="D14" s="152">
        <v>6534.7622999999994</v>
      </c>
      <c r="E14" s="115">
        <f>+D14*'salari base-ok'!$H$1</f>
        <v>6698.1313574999986</v>
      </c>
      <c r="F14" s="18"/>
      <c r="G14" s="18"/>
      <c r="I14" s="18"/>
    </row>
    <row r="15" spans="1:9" x14ac:dyDescent="0.35">
      <c r="A15" s="40">
        <v>1</v>
      </c>
      <c r="B15" s="40" t="str">
        <f>+B13</f>
        <v>Prof. Plantilla</v>
      </c>
      <c r="C15" s="42" t="s">
        <v>4</v>
      </c>
      <c r="D15" s="152">
        <v>6534.7622999999994</v>
      </c>
      <c r="E15" s="115">
        <f>+D15*'salari base-ok'!$H$1</f>
        <v>6698.1313574999986</v>
      </c>
      <c r="F15" s="18"/>
      <c r="G15" s="18"/>
      <c r="I15" s="18"/>
    </row>
    <row r="16" spans="1:9" x14ac:dyDescent="0.35">
      <c r="A16" s="42"/>
      <c r="B16" s="42"/>
      <c r="C16" s="42"/>
      <c r="D16" s="153"/>
      <c r="E16" s="115"/>
      <c r="F16" s="18"/>
      <c r="G16" s="18"/>
      <c r="I16" s="18"/>
    </row>
    <row r="17" spans="1:9" x14ac:dyDescent="0.35">
      <c r="A17" s="40">
        <v>2</v>
      </c>
      <c r="B17" s="40" t="s">
        <v>44</v>
      </c>
      <c r="C17" s="42" t="s">
        <v>5</v>
      </c>
      <c r="D17" s="152">
        <v>1912.5868499999999</v>
      </c>
      <c r="E17" s="115">
        <f>+D17*'salari base-ok'!$H$1</f>
        <v>1960.4015212499996</v>
      </c>
      <c r="F17" s="18"/>
      <c r="G17" s="18"/>
      <c r="I17" s="18"/>
    </row>
    <row r="18" spans="1:9" x14ac:dyDescent="0.35">
      <c r="A18" s="42"/>
      <c r="B18" s="42"/>
      <c r="C18" s="42"/>
      <c r="D18" s="153"/>
      <c r="E18" s="115"/>
      <c r="F18" s="18"/>
      <c r="G18" s="18"/>
      <c r="I18" s="18"/>
    </row>
    <row r="19" spans="1:9" x14ac:dyDescent="0.35">
      <c r="A19" s="40">
        <v>3</v>
      </c>
      <c r="B19" s="40" t="s">
        <v>119</v>
      </c>
      <c r="C19" s="42" t="s">
        <v>3</v>
      </c>
      <c r="D19" s="152">
        <v>1759.3613099999995</v>
      </c>
      <c r="E19" s="115">
        <f>+D19*'salari base-ok'!$H$1</f>
        <v>1803.3453427499994</v>
      </c>
      <c r="F19" s="18"/>
      <c r="G19" s="18"/>
      <c r="I19" s="18"/>
    </row>
    <row r="20" spans="1:9" x14ac:dyDescent="0.35">
      <c r="F20" s="18"/>
      <c r="G20" s="18"/>
      <c r="I20" s="18"/>
    </row>
    <row r="21" spans="1:9" x14ac:dyDescent="0.35">
      <c r="A21" s="1" t="s">
        <v>56</v>
      </c>
      <c r="B21" s="1"/>
      <c r="C21" s="2"/>
      <c r="D21" s="151"/>
      <c r="E21" s="17"/>
      <c r="F21" s="18"/>
      <c r="G21" s="18"/>
      <c r="I21" s="18"/>
    </row>
    <row r="22" spans="1:9" x14ac:dyDescent="0.35">
      <c r="A22" s="11" t="s">
        <v>58</v>
      </c>
      <c r="B22" s="8"/>
      <c r="C22" s="8"/>
      <c r="D22" s="8"/>
      <c r="E22" s="8"/>
      <c r="F22" s="18"/>
      <c r="G22" s="18"/>
      <c r="I22" s="18"/>
    </row>
    <row r="23" spans="1:9" x14ac:dyDescent="0.35">
      <c r="F23" s="18"/>
      <c r="G23" s="18"/>
      <c r="I23" s="18"/>
    </row>
    <row r="24" spans="1:9" x14ac:dyDescent="0.35">
      <c r="A24" s="3" t="s">
        <v>42</v>
      </c>
      <c r="B24" s="3" t="s">
        <v>43</v>
      </c>
      <c r="C24" s="3" t="s">
        <v>1</v>
      </c>
      <c r="D24" s="162"/>
      <c r="E24" s="4" t="s">
        <v>100</v>
      </c>
      <c r="F24" s="18"/>
      <c r="G24" s="18"/>
      <c r="I24" s="18"/>
    </row>
    <row r="25" spans="1:9" x14ac:dyDescent="0.35">
      <c r="A25" s="9">
        <v>3</v>
      </c>
      <c r="B25" s="9" t="s">
        <v>116</v>
      </c>
      <c r="C25" s="3" t="s">
        <v>4</v>
      </c>
      <c r="D25" s="138">
        <v>1250.4232439999998</v>
      </c>
      <c r="E25" s="115">
        <f>+D25*'salari base-ok'!$H$1</f>
        <v>1281.6838250999997</v>
      </c>
      <c r="F25" s="18"/>
      <c r="G25" s="18"/>
      <c r="I25" s="18"/>
    </row>
    <row r="26" spans="1:9" x14ac:dyDescent="0.35">
      <c r="A26" s="9">
        <v>3</v>
      </c>
      <c r="B26" s="9" t="s">
        <v>112</v>
      </c>
      <c r="C26" s="3" t="s">
        <v>4</v>
      </c>
      <c r="D26" s="138">
        <v>1250.4232439999998</v>
      </c>
      <c r="E26" s="115">
        <f>+D26*'salari base-ok'!$H$1</f>
        <v>1281.6838250999997</v>
      </c>
      <c r="F26" s="18"/>
      <c r="G26" s="18"/>
      <c r="I26" s="18"/>
    </row>
    <row r="27" spans="1:9" x14ac:dyDescent="0.35">
      <c r="A27" s="3"/>
      <c r="B27" s="3"/>
      <c r="C27" s="3"/>
      <c r="D27" s="139"/>
      <c r="E27" s="115"/>
      <c r="F27" s="18"/>
      <c r="G27" s="18"/>
      <c r="I27" s="18"/>
    </row>
    <row r="28" spans="1:9" x14ac:dyDescent="0.35">
      <c r="A28" s="9">
        <v>4</v>
      </c>
      <c r="B28" s="9" t="s">
        <v>45</v>
      </c>
      <c r="C28" s="3" t="s">
        <v>5</v>
      </c>
      <c r="D28" s="138">
        <v>1543.7438999999999</v>
      </c>
      <c r="E28" s="115">
        <f>+D28*'salari base-ok'!$H$1</f>
        <v>1582.3374974999997</v>
      </c>
      <c r="F28" s="18"/>
      <c r="G28" s="18"/>
      <c r="H28" s="18"/>
      <c r="I28" s="18"/>
    </row>
    <row r="29" spans="1:9" x14ac:dyDescent="0.35">
      <c r="A29" s="3"/>
      <c r="B29" s="3"/>
      <c r="C29" s="3"/>
      <c r="D29" s="139"/>
      <c r="E29" s="115"/>
      <c r="F29" s="18"/>
      <c r="G29" s="18"/>
      <c r="H29" s="18"/>
      <c r="I29" s="18"/>
    </row>
    <row r="30" spans="1:9" ht="12.75" customHeight="1" x14ac:dyDescent="0.35">
      <c r="A30" s="9">
        <v>5</v>
      </c>
      <c r="B30" s="9" t="s">
        <v>45</v>
      </c>
      <c r="C30" s="3" t="s">
        <v>5</v>
      </c>
      <c r="D30" s="138">
        <v>1323.2164499999999</v>
      </c>
      <c r="E30" s="115">
        <v>1503.22</v>
      </c>
      <c r="F30" s="18"/>
      <c r="G30" s="18"/>
      <c r="I30" s="18"/>
    </row>
    <row r="31" spans="1:9" x14ac:dyDescent="0.35">
      <c r="A31" s="4"/>
      <c r="B31" s="4"/>
      <c r="C31" s="4"/>
      <c r="D31" s="150"/>
      <c r="E31" s="115"/>
      <c r="F31" s="104"/>
      <c r="G31" s="18"/>
      <c r="I31" s="104"/>
    </row>
    <row r="32" spans="1:9" x14ac:dyDescent="0.35">
      <c r="A32" s="5">
        <v>6</v>
      </c>
      <c r="B32" s="9" t="s">
        <v>46</v>
      </c>
      <c r="C32" s="4" t="s">
        <v>3</v>
      </c>
      <c r="D32" s="138">
        <v>1389.3750989999999</v>
      </c>
      <c r="E32" s="115">
        <f>+D32*'salari base-ok'!$H$1</f>
        <v>1424.1094764749998</v>
      </c>
      <c r="F32" s="18"/>
      <c r="G32" s="18"/>
      <c r="I32" s="18"/>
    </row>
    <row r="33" spans="1:9" x14ac:dyDescent="0.35">
      <c r="A33" s="5">
        <v>6</v>
      </c>
      <c r="B33" s="9" t="s">
        <v>46</v>
      </c>
      <c r="C33" s="4" t="s">
        <v>4</v>
      </c>
      <c r="D33" s="138">
        <v>1250.4232439999998</v>
      </c>
      <c r="E33" s="115">
        <f>+D33*'salari base-ok'!$H$1</f>
        <v>1281.6838250999997</v>
      </c>
      <c r="F33" s="18"/>
      <c r="G33" s="18"/>
      <c r="I33" s="18"/>
    </row>
    <row r="34" spans="1:9" x14ac:dyDescent="0.35">
      <c r="A34" s="4"/>
      <c r="B34" s="4"/>
      <c r="C34" s="4"/>
      <c r="D34" s="150"/>
      <c r="E34" s="115"/>
      <c r="F34" s="18"/>
      <c r="G34" s="18"/>
      <c r="I34" s="18"/>
    </row>
    <row r="35" spans="1:9" x14ac:dyDescent="0.35">
      <c r="A35" s="5">
        <v>6</v>
      </c>
      <c r="B35" s="9" t="s">
        <v>47</v>
      </c>
      <c r="C35" s="4" t="s">
        <v>3</v>
      </c>
      <c r="D35" s="138">
        <v>1389.3750989999999</v>
      </c>
      <c r="E35" s="115">
        <f>+D35*'salari base-ok'!$H$1</f>
        <v>1424.1094764749998</v>
      </c>
      <c r="F35" s="18"/>
      <c r="G35" s="18"/>
      <c r="I35" s="18"/>
    </row>
    <row r="36" spans="1:9" x14ac:dyDescent="0.35">
      <c r="A36" s="5">
        <v>6</v>
      </c>
      <c r="B36" s="9" t="s">
        <v>47</v>
      </c>
      <c r="C36" s="4" t="s">
        <v>4</v>
      </c>
      <c r="D36" s="138">
        <v>1250.4232439999998</v>
      </c>
      <c r="E36" s="115">
        <f>+D36*'salari base-ok'!$H$1</f>
        <v>1281.6838250999997</v>
      </c>
      <c r="F36" s="18"/>
      <c r="G36" s="18"/>
      <c r="I36" s="18"/>
    </row>
    <row r="37" spans="1:9" x14ac:dyDescent="0.35">
      <c r="A37" s="4"/>
      <c r="B37" s="3"/>
      <c r="C37" s="4"/>
      <c r="D37" s="150"/>
      <c r="E37" s="115"/>
      <c r="F37" s="18"/>
      <c r="G37" s="18"/>
      <c r="I37" s="18"/>
    </row>
    <row r="38" spans="1:9" x14ac:dyDescent="0.35">
      <c r="A38" s="5">
        <v>7</v>
      </c>
      <c r="B38" s="9" t="s">
        <v>48</v>
      </c>
      <c r="C38" s="4" t="s">
        <v>5</v>
      </c>
      <c r="D38" s="138">
        <v>1111.4974709999999</v>
      </c>
      <c r="E38" s="115">
        <f>+D38*'salari base-ok'!$H$1</f>
        <v>1139.2849077749997</v>
      </c>
      <c r="F38" s="18"/>
      <c r="G38" s="18"/>
      <c r="I38" s="18"/>
    </row>
    <row r="39" spans="1:9" x14ac:dyDescent="0.35">
      <c r="A39" s="5">
        <v>7</v>
      </c>
      <c r="B39" s="9" t="s">
        <v>49</v>
      </c>
      <c r="C39" s="4" t="s">
        <v>5</v>
      </c>
      <c r="D39" s="138">
        <v>1111.4974709999999</v>
      </c>
      <c r="E39" s="115">
        <f>+D39*'salari base-ok'!$H$1</f>
        <v>1139.2849077749997</v>
      </c>
      <c r="F39" s="18"/>
      <c r="G39" s="18"/>
      <c r="I39" s="18"/>
    </row>
    <row r="40" spans="1:9" x14ac:dyDescent="0.35">
      <c r="A40" s="21"/>
      <c r="F40" s="18"/>
      <c r="G40" s="18"/>
      <c r="I40" s="18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5:J25"/>
  <sheetViews>
    <sheetView showGridLines="0" topLeftCell="A2" zoomScale="141" zoomScaleNormal="150" zoomScaleSheetLayoutView="100" workbookViewId="0">
      <selection activeCell="F26" sqref="F26"/>
    </sheetView>
  </sheetViews>
  <sheetFormatPr baseColWidth="10" defaultColWidth="11.46484375" defaultRowHeight="11.65" x14ac:dyDescent="0.35"/>
  <cols>
    <col min="1" max="1" width="26.86328125" style="36" customWidth="1"/>
    <col min="2" max="2" width="13" style="49" hidden="1" customWidth="1"/>
    <col min="3" max="4" width="13" style="49" customWidth="1"/>
    <col min="5" max="5" width="9.86328125" style="49" customWidth="1"/>
    <col min="6" max="6" width="9.86328125" style="53" customWidth="1"/>
    <col min="7" max="8" width="12" style="36" bestFit="1" customWidth="1"/>
    <col min="9" max="16384" width="11.46484375" style="36"/>
  </cols>
  <sheetData>
    <row r="5" spans="1:10" x14ac:dyDescent="0.35">
      <c r="A5" s="100" t="s">
        <v>135</v>
      </c>
      <c r="C5" s="36"/>
    </row>
    <row r="6" spans="1:10" x14ac:dyDescent="0.35">
      <c r="A6" s="38" t="s">
        <v>110</v>
      </c>
      <c r="B6" s="54"/>
      <c r="D6" s="54"/>
    </row>
    <row r="7" spans="1:10" x14ac:dyDescent="0.35">
      <c r="A7" s="55" t="s">
        <v>120</v>
      </c>
      <c r="B7" s="56"/>
      <c r="C7" s="56"/>
      <c r="D7" s="56"/>
      <c r="E7" s="57"/>
      <c r="F7" s="58"/>
    </row>
    <row r="8" spans="1:10" x14ac:dyDescent="0.35">
      <c r="A8" s="46"/>
      <c r="B8" s="59"/>
      <c r="C8" s="59"/>
      <c r="D8" s="59"/>
      <c r="F8" s="60"/>
    </row>
    <row r="9" spans="1:10" x14ac:dyDescent="0.35">
      <c r="A9" s="77" t="s">
        <v>125</v>
      </c>
      <c r="B9" s="144" t="s">
        <v>133</v>
      </c>
      <c r="C9" s="77" t="s">
        <v>97</v>
      </c>
      <c r="D9" s="77" t="s">
        <v>103</v>
      </c>
      <c r="F9" s="49"/>
      <c r="G9" s="49"/>
    </row>
    <row r="10" spans="1:10" x14ac:dyDescent="0.35">
      <c r="A10" s="48" t="s">
        <v>18</v>
      </c>
      <c r="B10" s="143">
        <v>3335.8877999999995</v>
      </c>
      <c r="C10" s="51">
        <f>+B10*'salari base-ok'!$H$1</f>
        <v>3419.2849949999991</v>
      </c>
      <c r="D10" s="51">
        <f>+C10/12</f>
        <v>284.94041624999994</v>
      </c>
      <c r="E10" s="130"/>
      <c r="F10" s="49"/>
      <c r="G10" s="49"/>
      <c r="H10" s="62"/>
      <c r="J10" s="90"/>
    </row>
    <row r="11" spans="1:10" x14ac:dyDescent="0.35">
      <c r="A11" s="48" t="s">
        <v>19</v>
      </c>
      <c r="B11" s="143">
        <v>7736.2937999999986</v>
      </c>
      <c r="C11" s="51">
        <f>+B11*'salari base-ok'!$H$1</f>
        <v>7929.7011449999982</v>
      </c>
      <c r="D11" s="51">
        <f>+C11/12</f>
        <v>660.80842874999985</v>
      </c>
      <c r="E11" s="130"/>
      <c r="F11" s="49"/>
      <c r="G11" s="49"/>
      <c r="H11" s="62"/>
      <c r="J11" s="90"/>
    </row>
    <row r="12" spans="1:10" x14ac:dyDescent="0.35">
      <c r="A12" s="48" t="s">
        <v>20</v>
      </c>
      <c r="B12" s="143">
        <v>12153.477150000001</v>
      </c>
      <c r="C12" s="51">
        <f>+B12*'salari base-ok'!$H$1</f>
        <v>12457.31407875</v>
      </c>
      <c r="D12" s="51">
        <f>+C12/12</f>
        <v>1038.1095065625</v>
      </c>
      <c r="E12" s="130"/>
      <c r="F12" s="49"/>
      <c r="G12" s="49"/>
      <c r="H12" s="62"/>
      <c r="J12" s="90"/>
    </row>
    <row r="13" spans="1:10" x14ac:dyDescent="0.35">
      <c r="A13" s="48" t="s">
        <v>28</v>
      </c>
      <c r="B13" s="143">
        <v>15126.783749999999</v>
      </c>
      <c r="C13" s="51">
        <f>+B13*'salari base-ok'!$H$1</f>
        <v>15504.953343749998</v>
      </c>
      <c r="D13" s="51">
        <f>+C13/12</f>
        <v>1292.0794453124997</v>
      </c>
      <c r="E13" s="130"/>
      <c r="F13" s="49"/>
      <c r="G13" s="49"/>
      <c r="H13" s="62"/>
      <c r="J13" s="90"/>
    </row>
    <row r="14" spans="1:10" x14ac:dyDescent="0.35">
      <c r="A14" s="63"/>
      <c r="B14" s="63"/>
      <c r="C14" s="63"/>
      <c r="D14" s="63"/>
      <c r="E14" s="130"/>
      <c r="F14" s="49"/>
      <c r="G14" s="49"/>
      <c r="H14" s="62"/>
      <c r="J14" s="90"/>
    </row>
    <row r="15" spans="1:10" x14ac:dyDescent="0.35">
      <c r="A15" s="77" t="s">
        <v>126</v>
      </c>
      <c r="B15" s="144" t="s">
        <v>97</v>
      </c>
      <c r="C15" s="42" t="s">
        <v>97</v>
      </c>
      <c r="D15" s="77" t="s">
        <v>103</v>
      </c>
      <c r="E15" s="130"/>
      <c r="F15" s="49"/>
      <c r="G15" s="49"/>
      <c r="H15" s="62"/>
      <c r="J15" s="90"/>
    </row>
    <row r="16" spans="1:10" x14ac:dyDescent="0.35">
      <c r="A16" s="48" t="s">
        <v>18</v>
      </c>
      <c r="B16" s="143">
        <v>1810.2667499999998</v>
      </c>
      <c r="C16" s="51">
        <f>+B16*'salari base-ok'!$H$1</f>
        <v>1855.5234187499996</v>
      </c>
      <c r="D16" s="51">
        <f>+C16/12</f>
        <v>154.62695156249995</v>
      </c>
      <c r="E16" s="130"/>
      <c r="F16" s="49"/>
      <c r="G16" s="49"/>
      <c r="H16" s="62"/>
      <c r="J16" s="90"/>
    </row>
    <row r="17" spans="1:10" x14ac:dyDescent="0.35">
      <c r="A17" s="48" t="s">
        <v>19</v>
      </c>
      <c r="B17" s="143">
        <v>3319.1207999999992</v>
      </c>
      <c r="C17" s="51">
        <f>+B17*'salari base-ok'!$H$1</f>
        <v>3402.0988199999988</v>
      </c>
      <c r="D17" s="51">
        <f>+C17/12</f>
        <v>283.5082349999999</v>
      </c>
      <c r="E17" s="130"/>
      <c r="F17" s="49"/>
      <c r="G17" s="49"/>
      <c r="H17" s="62"/>
      <c r="J17" s="90"/>
    </row>
    <row r="18" spans="1:10" x14ac:dyDescent="0.35">
      <c r="A18" s="48" t="s">
        <v>20</v>
      </c>
      <c r="B18" s="143">
        <v>4827.8195999999989</v>
      </c>
      <c r="C18" s="51">
        <f>+B18*'salari base-ok'!$H$1</f>
        <v>4948.5150899999981</v>
      </c>
      <c r="D18" s="51">
        <f>+C18/12</f>
        <v>412.37625749999984</v>
      </c>
      <c r="E18" s="130"/>
      <c r="F18" s="49"/>
      <c r="G18" s="49"/>
      <c r="H18" s="62"/>
      <c r="J18" s="90"/>
    </row>
    <row r="19" spans="1:10" x14ac:dyDescent="0.35">
      <c r="A19" s="48" t="s">
        <v>28</v>
      </c>
      <c r="B19" s="143">
        <v>7330.6979999999994</v>
      </c>
      <c r="C19" s="51">
        <f>+B19*'salari base-ok'!$H$1</f>
        <v>7513.9654499999988</v>
      </c>
      <c r="D19" s="51">
        <f>+C19/12</f>
        <v>626.1637874999999</v>
      </c>
      <c r="E19" s="130"/>
      <c r="F19" s="49"/>
      <c r="G19" s="49"/>
      <c r="H19" s="62"/>
      <c r="J19" s="90"/>
    </row>
    <row r="20" spans="1:10" x14ac:dyDescent="0.35">
      <c r="A20" s="63"/>
      <c r="B20" s="63"/>
      <c r="C20" s="63"/>
      <c r="D20" s="63"/>
      <c r="E20" s="130"/>
      <c r="F20" s="49"/>
      <c r="G20" s="49"/>
      <c r="H20" s="62"/>
      <c r="J20" s="90"/>
    </row>
    <row r="21" spans="1:10" x14ac:dyDescent="0.35">
      <c r="A21" s="42" t="s">
        <v>121</v>
      </c>
      <c r="B21" s="144" t="s">
        <v>97</v>
      </c>
      <c r="C21" s="42" t="s">
        <v>97</v>
      </c>
      <c r="D21" s="77" t="s">
        <v>103</v>
      </c>
      <c r="E21" s="130"/>
      <c r="F21" s="130"/>
      <c r="G21" s="130"/>
      <c r="H21" s="130"/>
      <c r="J21" s="90"/>
    </row>
    <row r="22" spans="1:10" x14ac:dyDescent="0.35">
      <c r="A22" s="64" t="s">
        <v>21</v>
      </c>
      <c r="B22" s="143">
        <v>201.24539999999999</v>
      </c>
      <c r="C22" s="51">
        <f>201.25*'salari base-ok'!H1</f>
        <v>206.28124999999997</v>
      </c>
      <c r="D22" s="51">
        <f>+C22/12</f>
        <v>17.190104166666664</v>
      </c>
      <c r="E22" s="130"/>
      <c r="F22" s="130"/>
      <c r="G22" s="130"/>
      <c r="H22" s="130"/>
      <c r="J22" s="90"/>
    </row>
    <row r="23" spans="1:10" x14ac:dyDescent="0.35">
      <c r="A23" s="50"/>
      <c r="F23" s="49"/>
      <c r="G23" s="63"/>
    </row>
    <row r="24" spans="1:10" x14ac:dyDescent="0.35">
      <c r="A24" s="50"/>
      <c r="B24" s="65"/>
      <c r="C24" s="65"/>
      <c r="D24" s="65"/>
      <c r="F24" s="49"/>
      <c r="G24" s="63"/>
    </row>
    <row r="25" spans="1:10" x14ac:dyDescent="0.35">
      <c r="F25" s="49"/>
    </row>
  </sheetData>
  <phoneticPr fontId="5" type="noConversion"/>
  <pageMargins left="0.6692913385826772" right="0.39370078740157483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5:J87"/>
  <sheetViews>
    <sheetView showGridLines="0" topLeftCell="A48" zoomScale="79" zoomScaleNormal="150" zoomScaleSheetLayoutView="100" workbookViewId="0">
      <selection activeCell="D71" sqref="D71"/>
    </sheetView>
  </sheetViews>
  <sheetFormatPr baseColWidth="10" defaultColWidth="11.46484375" defaultRowHeight="11.65" x14ac:dyDescent="0.35"/>
  <cols>
    <col min="1" max="1" width="8.1328125" style="36" customWidth="1"/>
    <col min="2" max="2" width="18" style="36" customWidth="1"/>
    <col min="3" max="3" width="6.1328125" style="36" bestFit="1" customWidth="1"/>
    <col min="4" max="4" width="11.1328125" style="36" customWidth="1"/>
    <col min="5" max="7" width="9.86328125" style="36" bestFit="1" customWidth="1"/>
    <col min="8" max="8" width="12.46484375" style="36" bestFit="1" customWidth="1"/>
    <col min="9" max="9" width="10.19921875" style="36" bestFit="1" customWidth="1"/>
    <col min="10" max="16384" width="11.46484375" style="36"/>
  </cols>
  <sheetData>
    <row r="5" spans="1:10" x14ac:dyDescent="0.35">
      <c r="A5" s="100" t="s">
        <v>135</v>
      </c>
      <c r="C5" s="37"/>
    </row>
    <row r="6" spans="1:10" x14ac:dyDescent="0.35">
      <c r="A6" s="66" t="s">
        <v>59</v>
      </c>
    </row>
    <row r="7" spans="1:10" x14ac:dyDescent="0.35">
      <c r="A7" s="66" t="s">
        <v>127</v>
      </c>
    </row>
    <row r="9" spans="1:10" ht="30" customHeight="1" x14ac:dyDescent="0.35">
      <c r="A9" s="40" t="s">
        <v>42</v>
      </c>
      <c r="B9" s="40" t="s">
        <v>43</v>
      </c>
      <c r="C9" s="61" t="s">
        <v>1</v>
      </c>
      <c r="D9" s="61" t="s">
        <v>104</v>
      </c>
      <c r="E9" s="61" t="s">
        <v>30</v>
      </c>
    </row>
    <row r="10" spans="1:10" x14ac:dyDescent="0.35">
      <c r="A10" s="67"/>
      <c r="B10" s="63"/>
      <c r="C10" s="63"/>
      <c r="D10" s="159">
        <v>0.05</v>
      </c>
      <c r="E10" s="63"/>
    </row>
    <row r="11" spans="1:10" x14ac:dyDescent="0.35">
      <c r="A11" s="48">
        <v>3</v>
      </c>
      <c r="B11" s="40" t="s">
        <v>119</v>
      </c>
      <c r="C11" s="41" t="s">
        <v>3</v>
      </c>
      <c r="D11" s="47">
        <f>+'salari base-ok'!E29*'SIP-ok'!$D$10</f>
        <v>1251.1095136874999</v>
      </c>
      <c r="E11" s="47">
        <f>+D11/12</f>
        <v>104.25912614062499</v>
      </c>
      <c r="J11" s="44"/>
    </row>
    <row r="12" spans="1:10" x14ac:dyDescent="0.35">
      <c r="A12" s="69"/>
      <c r="B12" s="69"/>
      <c r="C12" s="70"/>
      <c r="D12" s="47"/>
      <c r="E12" s="47"/>
      <c r="F12" s="68"/>
      <c r="J12" s="44"/>
    </row>
    <row r="13" spans="1:10" x14ac:dyDescent="0.35">
      <c r="A13" s="48">
        <v>3</v>
      </c>
      <c r="B13" s="40" t="s">
        <v>116</v>
      </c>
      <c r="C13" s="41" t="s">
        <v>4</v>
      </c>
      <c r="D13" s="47">
        <f>+'salari base-ok'!E31*'SIP-ok'!$D$10</f>
        <v>1061.2378192499998</v>
      </c>
      <c r="E13" s="47">
        <f t="shared" ref="E13:E27" si="0">+D13/12</f>
        <v>88.436484937499984</v>
      </c>
      <c r="F13" s="68"/>
      <c r="J13" s="44"/>
    </row>
    <row r="14" spans="1:10" x14ac:dyDescent="0.35">
      <c r="A14" s="48">
        <v>3</v>
      </c>
      <c r="B14" s="40" t="s">
        <v>112</v>
      </c>
      <c r="C14" s="41" t="s">
        <v>4</v>
      </c>
      <c r="D14" s="47">
        <f>+'salari base-ok'!E32*'SIP-ok'!$D$10</f>
        <v>1096.0053451874999</v>
      </c>
      <c r="E14" s="47">
        <f t="shared" si="0"/>
        <v>91.333778765624984</v>
      </c>
      <c r="F14" s="68"/>
      <c r="J14" s="44"/>
    </row>
    <row r="15" spans="1:10" x14ac:dyDescent="0.35">
      <c r="A15" s="41"/>
      <c r="B15" s="41"/>
      <c r="C15" s="41"/>
      <c r="D15" s="47"/>
      <c r="E15" s="47"/>
      <c r="F15" s="68"/>
      <c r="J15" s="44"/>
    </row>
    <row r="16" spans="1:10" x14ac:dyDescent="0.35">
      <c r="A16" s="48">
        <v>4</v>
      </c>
      <c r="B16" s="40" t="s">
        <v>45</v>
      </c>
      <c r="C16" s="41" t="s">
        <v>5</v>
      </c>
      <c r="D16" s="47">
        <f>+'salari base-ok'!E34*'SIP-ok'!$D$10</f>
        <v>1861.401727125</v>
      </c>
      <c r="E16" s="47">
        <f t="shared" si="0"/>
        <v>155.11681059374999</v>
      </c>
      <c r="F16" s="68"/>
      <c r="J16" s="44"/>
    </row>
    <row r="17" spans="1:10" x14ac:dyDescent="0.35">
      <c r="A17" s="71"/>
      <c r="B17" s="71"/>
      <c r="C17" s="72"/>
      <c r="D17" s="47"/>
      <c r="E17" s="47"/>
      <c r="F17" s="68"/>
      <c r="J17" s="44"/>
    </row>
    <row r="18" spans="1:10" x14ac:dyDescent="0.35">
      <c r="A18" s="48">
        <v>5</v>
      </c>
      <c r="B18" s="40" t="s">
        <v>45</v>
      </c>
      <c r="C18" s="41" t="s">
        <v>5</v>
      </c>
      <c r="D18" s="47">
        <f>+'salari base-ok'!E36*'SIP-ok'!$D$10</f>
        <v>1503.9913483125001</v>
      </c>
      <c r="E18" s="47">
        <f t="shared" si="0"/>
        <v>125.33261235937501</v>
      </c>
      <c r="F18" s="68"/>
      <c r="J18" s="44"/>
    </row>
    <row r="19" spans="1:10" x14ac:dyDescent="0.35">
      <c r="A19" s="41"/>
      <c r="B19" s="41"/>
      <c r="C19" s="41"/>
      <c r="D19" s="47"/>
      <c r="E19" s="47"/>
      <c r="F19" s="68"/>
      <c r="J19" s="44"/>
    </row>
    <row r="20" spans="1:10" x14ac:dyDescent="0.35">
      <c r="A20" s="48">
        <v>6</v>
      </c>
      <c r="B20" s="40" t="s">
        <v>46</v>
      </c>
      <c r="C20" s="41" t="s">
        <v>3</v>
      </c>
      <c r="D20" s="47">
        <f>+'salari base-ok'!E38*'SIP-ok'!$D$10</f>
        <v>1250.3934230625</v>
      </c>
      <c r="E20" s="47">
        <f t="shared" si="0"/>
        <v>104.199451921875</v>
      </c>
      <c r="F20" s="68"/>
      <c r="J20" s="44"/>
    </row>
    <row r="21" spans="1:10" x14ac:dyDescent="0.35">
      <c r="A21" s="48">
        <v>6</v>
      </c>
      <c r="B21" s="40" t="s">
        <v>46</v>
      </c>
      <c r="C21" s="41" t="s">
        <v>4</v>
      </c>
      <c r="D21" s="47">
        <f>+'salari base-ok'!E39*'SIP-ok'!$D$10</f>
        <v>1095.9088055624998</v>
      </c>
      <c r="E21" s="47">
        <f t="shared" si="0"/>
        <v>91.325733796874985</v>
      </c>
      <c r="F21" s="68"/>
      <c r="J21" s="44"/>
    </row>
    <row r="22" spans="1:10" x14ac:dyDescent="0.35">
      <c r="A22" s="71"/>
      <c r="B22" s="71"/>
      <c r="C22" s="72"/>
      <c r="D22" s="47"/>
      <c r="E22" s="47"/>
      <c r="F22" s="68"/>
      <c r="J22" s="44"/>
    </row>
    <row r="23" spans="1:10" x14ac:dyDescent="0.35">
      <c r="A23" s="48">
        <v>6</v>
      </c>
      <c r="B23" s="40" t="s">
        <v>47</v>
      </c>
      <c r="C23" s="41" t="s">
        <v>3</v>
      </c>
      <c r="D23" s="47">
        <f>+'salari base-ok'!E41*'SIP-ok'!$D$10</f>
        <v>1250.2236830624997</v>
      </c>
      <c r="E23" s="47">
        <f t="shared" si="0"/>
        <v>104.18530692187498</v>
      </c>
      <c r="F23" s="68"/>
      <c r="J23" s="44"/>
    </row>
    <row r="24" spans="1:10" x14ac:dyDescent="0.35">
      <c r="A24" s="48">
        <v>6</v>
      </c>
      <c r="B24" s="40" t="s">
        <v>47</v>
      </c>
      <c r="C24" s="41" t="s">
        <v>4</v>
      </c>
      <c r="D24" s="47">
        <f>+'salari base-ok'!E42*'SIP-ok'!$D$10</f>
        <v>1095.2266629374999</v>
      </c>
      <c r="E24" s="47">
        <f t="shared" si="0"/>
        <v>91.268888578124987</v>
      </c>
      <c r="F24" s="68"/>
      <c r="J24" s="44"/>
    </row>
    <row r="25" spans="1:10" x14ac:dyDescent="0.35">
      <c r="A25" s="41"/>
      <c r="B25" s="41"/>
      <c r="C25" s="41"/>
      <c r="D25" s="47"/>
      <c r="E25" s="47"/>
      <c r="F25" s="68"/>
      <c r="J25" s="44"/>
    </row>
    <row r="26" spans="1:10" x14ac:dyDescent="0.35">
      <c r="A26" s="48">
        <v>7</v>
      </c>
      <c r="B26" s="40" t="s">
        <v>48</v>
      </c>
      <c r="C26" s="41" t="s">
        <v>5</v>
      </c>
      <c r="D26" s="47">
        <f>+'salari base-ok'!E44*'SIP-ok'!$D$10</f>
        <v>1004.3452147500001</v>
      </c>
      <c r="E26" s="47">
        <f t="shared" si="0"/>
        <v>83.695434562500012</v>
      </c>
      <c r="F26" s="68"/>
      <c r="J26" s="44"/>
    </row>
    <row r="27" spans="1:10" x14ac:dyDescent="0.35">
      <c r="A27" s="48">
        <v>7</v>
      </c>
      <c r="B27" s="40" t="s">
        <v>64</v>
      </c>
      <c r="C27" s="41" t="s">
        <v>5</v>
      </c>
      <c r="D27" s="47">
        <f>+'salari base-ok'!E45*'SIP-ok'!$D$10</f>
        <v>931.46151093749995</v>
      </c>
      <c r="E27" s="47">
        <f t="shared" si="0"/>
        <v>77.621792578124996</v>
      </c>
      <c r="F27" s="68"/>
      <c r="J27" s="44"/>
    </row>
    <row r="28" spans="1:10" x14ac:dyDescent="0.35">
      <c r="A28" s="50"/>
      <c r="B28" s="50"/>
      <c r="C28" s="50"/>
      <c r="D28" s="50"/>
      <c r="E28" s="50"/>
      <c r="F28" s="50"/>
      <c r="G28" s="50"/>
      <c r="H28" s="50"/>
      <c r="I28" s="92"/>
      <c r="J28" s="80"/>
    </row>
    <row r="29" spans="1:10" ht="23.25" x14ac:dyDescent="0.35">
      <c r="A29" s="40" t="s">
        <v>42</v>
      </c>
      <c r="B29" s="40" t="s">
        <v>43</v>
      </c>
      <c r="C29" s="61" t="s">
        <v>1</v>
      </c>
      <c r="D29" s="61" t="s">
        <v>105</v>
      </c>
      <c r="E29" s="61" t="s">
        <v>30</v>
      </c>
      <c r="F29" s="68"/>
      <c r="I29" s="92"/>
      <c r="J29" s="80"/>
    </row>
    <row r="30" spans="1:10" x14ac:dyDescent="0.35">
      <c r="A30" s="73"/>
      <c r="B30" s="63"/>
      <c r="C30" s="63"/>
      <c r="D30" s="159">
        <v>0.08</v>
      </c>
      <c r="E30" s="63"/>
      <c r="F30" s="68"/>
      <c r="I30" s="92"/>
      <c r="J30" s="80"/>
    </row>
    <row r="31" spans="1:10" x14ac:dyDescent="0.35">
      <c r="A31" s="48">
        <f>A11</f>
        <v>3</v>
      </c>
      <c r="B31" s="40" t="str">
        <f>+B11</f>
        <v>Tècnica/tècnic superior</v>
      </c>
      <c r="C31" s="41" t="s">
        <v>3</v>
      </c>
      <c r="D31" s="47">
        <f>+'salari base-ok'!E29*'SIP-ok'!$D$30</f>
        <v>2001.7752218999997</v>
      </c>
      <c r="E31" s="74">
        <f>+D31/12</f>
        <v>166.81460182499998</v>
      </c>
      <c r="F31" s="68"/>
      <c r="I31" s="92"/>
      <c r="J31" s="80"/>
    </row>
    <row r="32" spans="1:10" x14ac:dyDescent="0.35">
      <c r="A32" s="48"/>
      <c r="B32" s="69"/>
      <c r="C32" s="70"/>
      <c r="D32" s="47"/>
      <c r="E32" s="74"/>
      <c r="F32" s="68"/>
      <c r="I32" s="92"/>
      <c r="J32" s="80"/>
    </row>
    <row r="33" spans="1:10" x14ac:dyDescent="0.35">
      <c r="A33" s="48">
        <f t="shared" ref="A33:A47" si="1">A13</f>
        <v>3</v>
      </c>
      <c r="B33" s="40" t="str">
        <f>+B13</f>
        <v>Aux. TES</v>
      </c>
      <c r="C33" s="41" t="s">
        <v>4</v>
      </c>
      <c r="D33" s="47">
        <f>+'salari base-ok'!E31*'SIP-ok'!$D$30</f>
        <v>1697.9805107999996</v>
      </c>
      <c r="E33" s="74">
        <f t="shared" ref="E33:E47" si="2">+D33/12</f>
        <v>141.49837589999996</v>
      </c>
      <c r="F33" s="68"/>
      <c r="I33" s="92"/>
      <c r="J33" s="80"/>
    </row>
    <row r="34" spans="1:10" x14ac:dyDescent="0.35">
      <c r="A34" s="48">
        <f t="shared" si="1"/>
        <v>3</v>
      </c>
      <c r="B34" s="40" t="str">
        <f>+B14</f>
        <v>TCAI</v>
      </c>
      <c r="C34" s="41" t="s">
        <v>4</v>
      </c>
      <c r="D34" s="47">
        <f>+'salari base-ok'!E32*'SIP-ok'!$D$30</f>
        <v>1753.6085522999999</v>
      </c>
      <c r="E34" s="74">
        <f t="shared" si="2"/>
        <v>146.134046025</v>
      </c>
      <c r="F34" s="68"/>
      <c r="I34" s="92"/>
      <c r="J34" s="80"/>
    </row>
    <row r="35" spans="1:10" x14ac:dyDescent="0.35">
      <c r="A35" s="48"/>
      <c r="B35" s="41"/>
      <c r="C35" s="41"/>
      <c r="D35" s="47"/>
      <c r="E35" s="74"/>
      <c r="F35" s="68"/>
      <c r="I35" s="92"/>
      <c r="J35" s="80"/>
    </row>
    <row r="36" spans="1:10" x14ac:dyDescent="0.35">
      <c r="A36" s="48">
        <f t="shared" si="1"/>
        <v>4</v>
      </c>
      <c r="B36" s="40" t="s">
        <v>45</v>
      </c>
      <c r="C36" s="41" t="s">
        <v>5</v>
      </c>
      <c r="D36" s="47">
        <f>+'salari base-ok'!E34*'SIP-ok'!$D$30</f>
        <v>2978.2427634000001</v>
      </c>
      <c r="E36" s="74">
        <f t="shared" si="2"/>
        <v>248.18689695</v>
      </c>
      <c r="F36" s="68"/>
      <c r="I36" s="92"/>
      <c r="J36" s="80"/>
    </row>
    <row r="37" spans="1:10" x14ac:dyDescent="0.35">
      <c r="A37" s="48"/>
      <c r="B37" s="71"/>
      <c r="C37" s="72"/>
      <c r="D37" s="47"/>
      <c r="E37" s="74"/>
      <c r="F37" s="68"/>
      <c r="I37" s="92"/>
      <c r="J37" s="80"/>
    </row>
    <row r="38" spans="1:10" x14ac:dyDescent="0.35">
      <c r="A38" s="48">
        <f t="shared" si="1"/>
        <v>5</v>
      </c>
      <c r="B38" s="40" t="s">
        <v>45</v>
      </c>
      <c r="C38" s="41" t="s">
        <v>5</v>
      </c>
      <c r="D38" s="47">
        <f>+'salari base-ok'!E36*'SIP-ok'!$D$30</f>
        <v>2406.3861572999999</v>
      </c>
      <c r="E38" s="74">
        <f t="shared" si="2"/>
        <v>200.532179775</v>
      </c>
      <c r="F38" s="68"/>
      <c r="I38" s="92"/>
      <c r="J38" s="80"/>
    </row>
    <row r="39" spans="1:10" x14ac:dyDescent="0.35">
      <c r="A39" s="48"/>
      <c r="B39" s="41"/>
      <c r="C39" s="41"/>
      <c r="D39" s="47"/>
      <c r="E39" s="74"/>
      <c r="F39" s="68"/>
      <c r="I39" s="92"/>
      <c r="J39" s="80"/>
    </row>
    <row r="40" spans="1:10" x14ac:dyDescent="0.35">
      <c r="A40" s="48">
        <f t="shared" si="1"/>
        <v>6</v>
      </c>
      <c r="B40" s="40" t="s">
        <v>46</v>
      </c>
      <c r="C40" s="41" t="s">
        <v>3</v>
      </c>
      <c r="D40" s="47">
        <f>+'salari base-ok'!E38*'SIP-ok'!$D$30</f>
        <v>2000.6294769000001</v>
      </c>
      <c r="E40" s="74">
        <f t="shared" si="2"/>
        <v>166.719123075</v>
      </c>
      <c r="F40" s="68"/>
      <c r="I40" s="92"/>
      <c r="J40" s="80"/>
    </row>
    <row r="41" spans="1:10" x14ac:dyDescent="0.35">
      <c r="A41" s="48">
        <f t="shared" si="1"/>
        <v>6</v>
      </c>
      <c r="B41" s="40" t="s">
        <v>46</v>
      </c>
      <c r="C41" s="41" t="s">
        <v>4</v>
      </c>
      <c r="D41" s="47">
        <f>+'salari base-ok'!E39*'SIP-ok'!$D$30</f>
        <v>1753.4540888999998</v>
      </c>
      <c r="E41" s="74">
        <f t="shared" si="2"/>
        <v>146.12117407499997</v>
      </c>
      <c r="F41" s="68"/>
      <c r="I41" s="92"/>
      <c r="J41" s="80"/>
    </row>
    <row r="42" spans="1:10" x14ac:dyDescent="0.35">
      <c r="A42" s="48"/>
      <c r="B42" s="71"/>
      <c r="C42" s="72"/>
      <c r="D42" s="47"/>
      <c r="E42" s="74"/>
      <c r="F42" s="68"/>
      <c r="I42" s="92"/>
      <c r="J42" s="80"/>
    </row>
    <row r="43" spans="1:10" x14ac:dyDescent="0.35">
      <c r="A43" s="48">
        <f t="shared" si="1"/>
        <v>6</v>
      </c>
      <c r="B43" s="40" t="s">
        <v>47</v>
      </c>
      <c r="C43" s="41" t="s">
        <v>3</v>
      </c>
      <c r="D43" s="47">
        <f>+'salari base-ok'!E41*'SIP-ok'!$D$30</f>
        <v>2000.3578928999996</v>
      </c>
      <c r="E43" s="74">
        <f t="shared" si="2"/>
        <v>166.69649107499995</v>
      </c>
      <c r="F43" s="68"/>
      <c r="I43" s="92"/>
      <c r="J43" s="80"/>
    </row>
    <row r="44" spans="1:10" x14ac:dyDescent="0.35">
      <c r="A44" s="48">
        <f t="shared" si="1"/>
        <v>6</v>
      </c>
      <c r="B44" s="40" t="s">
        <v>47</v>
      </c>
      <c r="C44" s="41" t="s">
        <v>4</v>
      </c>
      <c r="D44" s="47">
        <f>+'salari base-ok'!E42*'SIP-ok'!$D$30</f>
        <v>1752.3626606999999</v>
      </c>
      <c r="E44" s="74">
        <f t="shared" si="2"/>
        <v>146.03022172499999</v>
      </c>
      <c r="F44" s="68"/>
      <c r="I44" s="92"/>
      <c r="J44" s="80"/>
    </row>
    <row r="45" spans="1:10" x14ac:dyDescent="0.35">
      <c r="A45" s="48"/>
      <c r="B45" s="41"/>
      <c r="C45" s="41"/>
      <c r="D45" s="47"/>
      <c r="E45" s="74"/>
      <c r="F45" s="68"/>
      <c r="I45" s="92"/>
      <c r="J45" s="80"/>
    </row>
    <row r="46" spans="1:10" x14ac:dyDescent="0.35">
      <c r="A46" s="48">
        <f t="shared" si="1"/>
        <v>7</v>
      </c>
      <c r="B46" s="40" t="s">
        <v>48</v>
      </c>
      <c r="C46" s="41" t="s">
        <v>5</v>
      </c>
      <c r="D46" s="47">
        <f>+'salari base-ok'!E44*'SIP-ok'!$D$30</f>
        <v>1606.9523435999999</v>
      </c>
      <c r="E46" s="74">
        <f t="shared" si="2"/>
        <v>133.9126953</v>
      </c>
      <c r="F46" s="68"/>
      <c r="I46" s="92"/>
      <c r="J46" s="80"/>
    </row>
    <row r="47" spans="1:10" x14ac:dyDescent="0.35">
      <c r="A47" s="48">
        <f t="shared" si="1"/>
        <v>7</v>
      </c>
      <c r="B47" s="40" t="s">
        <v>64</v>
      </c>
      <c r="C47" s="41" t="s">
        <v>5</v>
      </c>
      <c r="D47" s="47">
        <f>+'salari base-ok'!E45*'SIP-ok'!$D$30</f>
        <v>1490.3384174999999</v>
      </c>
      <c r="E47" s="74">
        <f t="shared" si="2"/>
        <v>124.19486812499999</v>
      </c>
      <c r="F47" s="68"/>
      <c r="I47" s="92"/>
      <c r="J47" s="80"/>
    </row>
    <row r="48" spans="1:10" x14ac:dyDescent="0.35">
      <c r="F48" s="68"/>
      <c r="I48" s="92"/>
      <c r="J48" s="80"/>
    </row>
    <row r="49" spans="1:10" ht="23.25" x14ac:dyDescent="0.35">
      <c r="A49" s="40" t="s">
        <v>42</v>
      </c>
      <c r="B49" s="40" t="s">
        <v>43</v>
      </c>
      <c r="C49" s="61" t="s">
        <v>1</v>
      </c>
      <c r="D49" s="61" t="s">
        <v>106</v>
      </c>
      <c r="E49" s="61" t="s">
        <v>30</v>
      </c>
      <c r="F49" s="68"/>
      <c r="I49" s="92"/>
      <c r="J49" s="80"/>
    </row>
    <row r="50" spans="1:10" x14ac:dyDescent="0.35">
      <c r="A50" s="73"/>
      <c r="B50" s="63"/>
      <c r="C50" s="63"/>
      <c r="D50" s="160">
        <v>0.1</v>
      </c>
      <c r="E50" s="63"/>
      <c r="F50" s="68"/>
      <c r="I50" s="92"/>
      <c r="J50" s="80"/>
    </row>
    <row r="51" spans="1:10" x14ac:dyDescent="0.35">
      <c r="A51" s="48">
        <f>+A11</f>
        <v>3</v>
      </c>
      <c r="B51" s="40" t="str">
        <f>+B11</f>
        <v>Tècnica/tècnic superior</v>
      </c>
      <c r="C51" s="41" t="s">
        <v>3</v>
      </c>
      <c r="D51" s="47">
        <f>+'salari base-ok'!E29*'SIP-ok'!$D$50</f>
        <v>2502.2190273749998</v>
      </c>
      <c r="E51" s="74">
        <f>+D51/12</f>
        <v>208.51825228124997</v>
      </c>
      <c r="F51" s="68"/>
      <c r="I51" s="92"/>
      <c r="J51" s="80"/>
    </row>
    <row r="52" spans="1:10" x14ac:dyDescent="0.35">
      <c r="A52" s="48"/>
      <c r="B52" s="69"/>
      <c r="C52" s="70"/>
      <c r="D52" s="47"/>
      <c r="E52" s="74"/>
      <c r="F52" s="68"/>
      <c r="I52" s="92"/>
      <c r="J52" s="80"/>
    </row>
    <row r="53" spans="1:10" x14ac:dyDescent="0.35">
      <c r="A53" s="48">
        <f t="shared" ref="A53:A67" si="3">+A13</f>
        <v>3</v>
      </c>
      <c r="B53" s="40" t="str">
        <f>+B13</f>
        <v>Aux. TES</v>
      </c>
      <c r="C53" s="41" t="s">
        <v>4</v>
      </c>
      <c r="D53" s="47">
        <f>+'salari base-ok'!E31*'SIP-ok'!$D$50</f>
        <v>2122.4756384999996</v>
      </c>
      <c r="E53" s="74">
        <f t="shared" ref="E53:E67" si="4">+D53/12</f>
        <v>176.87296987499997</v>
      </c>
      <c r="F53" s="68"/>
      <c r="I53" s="92"/>
      <c r="J53" s="80"/>
    </row>
    <row r="54" spans="1:10" x14ac:dyDescent="0.35">
      <c r="A54" s="48">
        <f t="shared" si="3"/>
        <v>3</v>
      </c>
      <c r="B54" s="40" t="str">
        <f>+B14</f>
        <v>TCAI</v>
      </c>
      <c r="C54" s="41" t="s">
        <v>4</v>
      </c>
      <c r="D54" s="47">
        <f>+'salari base-ok'!E32*'SIP-ok'!$D$50</f>
        <v>2192.0106903749997</v>
      </c>
      <c r="E54" s="74">
        <f t="shared" si="4"/>
        <v>182.66755753124997</v>
      </c>
      <c r="F54" s="68"/>
      <c r="I54" s="92"/>
      <c r="J54" s="80"/>
    </row>
    <row r="55" spans="1:10" x14ac:dyDescent="0.35">
      <c r="A55" s="48"/>
      <c r="B55" s="41"/>
      <c r="C55" s="41"/>
      <c r="D55" s="47"/>
      <c r="E55" s="74"/>
      <c r="F55" s="68"/>
      <c r="I55" s="92"/>
      <c r="J55" s="80"/>
    </row>
    <row r="56" spans="1:10" x14ac:dyDescent="0.35">
      <c r="A56" s="48">
        <f t="shared" si="3"/>
        <v>4</v>
      </c>
      <c r="B56" s="40" t="s">
        <v>45</v>
      </c>
      <c r="C56" s="41" t="s">
        <v>5</v>
      </c>
      <c r="D56" s="47">
        <f>+'salari base-ok'!E34*'SIP-ok'!$D$50</f>
        <v>3722.80345425</v>
      </c>
      <c r="E56" s="74">
        <f t="shared" si="4"/>
        <v>310.23362118749998</v>
      </c>
      <c r="F56" s="68"/>
      <c r="I56" s="92"/>
      <c r="J56" s="80"/>
    </row>
    <row r="57" spans="1:10" x14ac:dyDescent="0.35">
      <c r="A57" s="48"/>
      <c r="B57" s="71"/>
      <c r="C57" s="72"/>
      <c r="D57" s="47"/>
      <c r="E57" s="74"/>
      <c r="F57" s="68"/>
      <c r="I57" s="92"/>
      <c r="J57" s="80"/>
    </row>
    <row r="58" spans="1:10" x14ac:dyDescent="0.35">
      <c r="A58" s="48">
        <f t="shared" si="3"/>
        <v>5</v>
      </c>
      <c r="B58" s="40" t="s">
        <v>45</v>
      </c>
      <c r="C58" s="41" t="s">
        <v>5</v>
      </c>
      <c r="D58" s="47">
        <f>+'salari base-ok'!E36*'SIP-ok'!$D$50</f>
        <v>3007.9826966250002</v>
      </c>
      <c r="E58" s="74">
        <f t="shared" si="4"/>
        <v>250.66522471875001</v>
      </c>
      <c r="F58" s="68"/>
      <c r="I58" s="92"/>
      <c r="J58" s="80"/>
    </row>
    <row r="59" spans="1:10" x14ac:dyDescent="0.35">
      <c r="A59" s="48"/>
      <c r="B59" s="41"/>
      <c r="C59" s="41"/>
      <c r="D59" s="47"/>
      <c r="E59" s="74"/>
      <c r="F59" s="68"/>
      <c r="I59" s="92"/>
      <c r="J59" s="80"/>
    </row>
    <row r="60" spans="1:10" x14ac:dyDescent="0.35">
      <c r="A60" s="48">
        <f t="shared" si="3"/>
        <v>6</v>
      </c>
      <c r="B60" s="40" t="s">
        <v>46</v>
      </c>
      <c r="C60" s="41" t="s">
        <v>3</v>
      </c>
      <c r="D60" s="47">
        <f>+'salari base-ok'!E38*'SIP-ok'!$D$50</f>
        <v>2500.786846125</v>
      </c>
      <c r="E60" s="74">
        <f t="shared" si="4"/>
        <v>208.39890384374999</v>
      </c>
      <c r="F60" s="68"/>
      <c r="I60" s="92"/>
      <c r="J60" s="80"/>
    </row>
    <row r="61" spans="1:10" x14ac:dyDescent="0.35">
      <c r="A61" s="48">
        <f t="shared" si="3"/>
        <v>6</v>
      </c>
      <c r="B61" s="40" t="s">
        <v>46</v>
      </c>
      <c r="C61" s="41" t="s">
        <v>4</v>
      </c>
      <c r="D61" s="47">
        <f>+'salari base-ok'!E39*'SIP-ok'!$D$50</f>
        <v>2191.8176111249995</v>
      </c>
      <c r="E61" s="74">
        <f t="shared" si="4"/>
        <v>182.65146759374997</v>
      </c>
      <c r="F61" s="68"/>
      <c r="I61" s="92"/>
      <c r="J61" s="80"/>
    </row>
    <row r="62" spans="1:10" x14ac:dyDescent="0.35">
      <c r="A62" s="48"/>
      <c r="B62" s="71"/>
      <c r="C62" s="72"/>
      <c r="D62" s="47"/>
      <c r="E62" s="74"/>
      <c r="F62" s="68"/>
      <c r="I62" s="92"/>
      <c r="J62" s="80"/>
    </row>
    <row r="63" spans="1:10" x14ac:dyDescent="0.35">
      <c r="A63" s="48">
        <f t="shared" si="3"/>
        <v>6</v>
      </c>
      <c r="B63" s="40" t="s">
        <v>47</v>
      </c>
      <c r="C63" s="41" t="s">
        <v>3</v>
      </c>
      <c r="D63" s="47">
        <f>+'salari base-ok'!E41*'SIP-ok'!$D$50</f>
        <v>2500.4473661249995</v>
      </c>
      <c r="E63" s="74">
        <f t="shared" si="4"/>
        <v>208.37061384374996</v>
      </c>
      <c r="F63" s="68"/>
      <c r="I63" s="92"/>
      <c r="J63" s="80"/>
    </row>
    <row r="64" spans="1:10" x14ac:dyDescent="0.35">
      <c r="A64" s="48">
        <f t="shared" si="3"/>
        <v>6</v>
      </c>
      <c r="B64" s="40" t="s">
        <v>47</v>
      </c>
      <c r="C64" s="41" t="s">
        <v>4</v>
      </c>
      <c r="D64" s="47">
        <f>+'salari base-ok'!E42*'SIP-ok'!$D$50</f>
        <v>2190.4533258749998</v>
      </c>
      <c r="E64" s="74">
        <f t="shared" si="4"/>
        <v>182.53777715624997</v>
      </c>
      <c r="F64" s="68"/>
      <c r="I64" s="92"/>
      <c r="J64" s="80"/>
    </row>
    <row r="65" spans="1:10" x14ac:dyDescent="0.35">
      <c r="A65" s="48"/>
      <c r="B65" s="41"/>
      <c r="C65" s="41"/>
      <c r="D65" s="47"/>
      <c r="E65" s="74"/>
      <c r="F65" s="68"/>
      <c r="I65" s="92"/>
      <c r="J65" s="80"/>
    </row>
    <row r="66" spans="1:10" x14ac:dyDescent="0.35">
      <c r="A66" s="48">
        <f t="shared" si="3"/>
        <v>7</v>
      </c>
      <c r="B66" s="40" t="s">
        <v>48</v>
      </c>
      <c r="C66" s="41" t="s">
        <v>5</v>
      </c>
      <c r="D66" s="47">
        <f>+'salari base-ok'!E44*'SIP-ok'!$D$50</f>
        <v>2008.6904295000002</v>
      </c>
      <c r="E66" s="74">
        <f t="shared" si="4"/>
        <v>167.39086912500002</v>
      </c>
      <c r="F66" s="68"/>
      <c r="I66" s="92"/>
      <c r="J66" s="80"/>
    </row>
    <row r="67" spans="1:10" x14ac:dyDescent="0.35">
      <c r="A67" s="48">
        <f t="shared" si="3"/>
        <v>7</v>
      </c>
      <c r="B67" s="40" t="s">
        <v>64</v>
      </c>
      <c r="C67" s="41" t="s">
        <v>5</v>
      </c>
      <c r="D67" s="47">
        <f>+'salari base-ok'!E45*'SIP-ok'!$D$50</f>
        <v>1862.9230218749999</v>
      </c>
      <c r="E67" s="74">
        <f t="shared" si="4"/>
        <v>155.24358515624999</v>
      </c>
      <c r="F67" s="68"/>
      <c r="I67" s="92"/>
      <c r="J67" s="80"/>
    </row>
    <row r="69" spans="1:10" ht="23.25" x14ac:dyDescent="0.35">
      <c r="A69" s="40" t="s">
        <v>42</v>
      </c>
      <c r="B69" s="40" t="s">
        <v>43</v>
      </c>
      <c r="C69" s="61" t="s">
        <v>1</v>
      </c>
      <c r="D69" s="61" t="s">
        <v>107</v>
      </c>
      <c r="E69" s="61" t="s">
        <v>30</v>
      </c>
    </row>
    <row r="70" spans="1:10" x14ac:dyDescent="0.35">
      <c r="A70" s="67"/>
      <c r="B70" s="63"/>
      <c r="C70" s="63"/>
      <c r="D70" s="160">
        <v>0.12</v>
      </c>
      <c r="E70" s="63"/>
    </row>
    <row r="71" spans="1:10" x14ac:dyDescent="0.35">
      <c r="A71" s="48">
        <f>+A11</f>
        <v>3</v>
      </c>
      <c r="B71" s="40" t="str">
        <f>+B11</f>
        <v>Tècnica/tècnic superior</v>
      </c>
      <c r="C71" s="41" t="s">
        <v>3</v>
      </c>
      <c r="D71" s="47">
        <f>+'salari base-ok'!E29*'SIP-ok'!$D$70</f>
        <v>3002.6628328499992</v>
      </c>
      <c r="E71" s="74">
        <f>+D71/12</f>
        <v>250.22190273749993</v>
      </c>
      <c r="F71" s="68"/>
      <c r="J71" s="68"/>
    </row>
    <row r="72" spans="1:10" x14ac:dyDescent="0.35">
      <c r="A72" s="48"/>
      <c r="B72" s="69"/>
      <c r="C72" s="70"/>
      <c r="D72" s="47"/>
      <c r="E72" s="74"/>
      <c r="F72" s="68"/>
    </row>
    <row r="73" spans="1:10" x14ac:dyDescent="0.35">
      <c r="A73" s="48">
        <f t="shared" ref="A73:A87" si="5">+A13</f>
        <v>3</v>
      </c>
      <c r="B73" s="40" t="str">
        <f>+B13</f>
        <v>Aux. TES</v>
      </c>
      <c r="C73" s="41" t="s">
        <v>4</v>
      </c>
      <c r="D73" s="47">
        <f>+'salari base-ok'!E31*'SIP-ok'!$D$70</f>
        <v>2546.9707661999992</v>
      </c>
      <c r="E73" s="74">
        <f t="shared" ref="E73:E87" si="6">+D73/12</f>
        <v>212.24756384999992</v>
      </c>
      <c r="F73" s="68"/>
    </row>
    <row r="74" spans="1:10" x14ac:dyDescent="0.35">
      <c r="A74" s="48">
        <f t="shared" si="5"/>
        <v>3</v>
      </c>
      <c r="B74" s="40" t="str">
        <f>+B14</f>
        <v>TCAI</v>
      </c>
      <c r="C74" s="41" t="s">
        <v>4</v>
      </c>
      <c r="D74" s="47">
        <f>+'salari base-ok'!E32*'SIP-ok'!$D$70</f>
        <v>2630.4128284499998</v>
      </c>
      <c r="E74" s="74">
        <f t="shared" si="6"/>
        <v>219.20106903749999</v>
      </c>
      <c r="F74" s="68"/>
    </row>
    <row r="75" spans="1:10" x14ac:dyDescent="0.35">
      <c r="A75" s="48"/>
      <c r="B75" s="41"/>
      <c r="C75" s="41"/>
      <c r="D75" s="47"/>
      <c r="E75" s="74"/>
      <c r="F75" s="68"/>
    </row>
    <row r="76" spans="1:10" x14ac:dyDescent="0.35">
      <c r="A76" s="48">
        <f t="shared" si="5"/>
        <v>4</v>
      </c>
      <c r="B76" s="40" t="s">
        <v>45</v>
      </c>
      <c r="C76" s="41" t="s">
        <v>5</v>
      </c>
      <c r="D76" s="47">
        <f>+'salari base-ok'!E34*'SIP-ok'!$D$70</f>
        <v>4467.3641450999994</v>
      </c>
      <c r="E76" s="74">
        <f t="shared" si="6"/>
        <v>372.28034542499995</v>
      </c>
      <c r="F76" s="68"/>
    </row>
    <row r="77" spans="1:10" x14ac:dyDescent="0.35">
      <c r="A77" s="48"/>
      <c r="B77" s="71"/>
      <c r="C77" s="72"/>
      <c r="D77" s="47"/>
      <c r="E77" s="74"/>
      <c r="F77" s="68"/>
    </row>
    <row r="78" spans="1:10" x14ac:dyDescent="0.35">
      <c r="A78" s="48">
        <f t="shared" si="5"/>
        <v>5</v>
      </c>
      <c r="B78" s="40" t="s">
        <v>45</v>
      </c>
      <c r="C78" s="41" t="s">
        <v>5</v>
      </c>
      <c r="D78" s="47">
        <f>+'salari base-ok'!E36*'SIP-ok'!$D$70</f>
        <v>3609.5792359499997</v>
      </c>
      <c r="E78" s="74">
        <f t="shared" si="6"/>
        <v>300.79826966249999</v>
      </c>
      <c r="F78" s="68"/>
    </row>
    <row r="79" spans="1:10" x14ac:dyDescent="0.35">
      <c r="A79" s="48"/>
      <c r="B79" s="41"/>
      <c r="C79" s="41"/>
      <c r="D79" s="47"/>
      <c r="E79" s="74"/>
      <c r="F79" s="68"/>
    </row>
    <row r="80" spans="1:10" x14ac:dyDescent="0.35">
      <c r="A80" s="48">
        <f t="shared" si="5"/>
        <v>6</v>
      </c>
      <c r="B80" s="40" t="s">
        <v>46</v>
      </c>
      <c r="C80" s="41" t="s">
        <v>3</v>
      </c>
      <c r="D80" s="47">
        <f>+'salari base-ok'!E38*'SIP-ok'!$D$70</f>
        <v>3000.9442153499999</v>
      </c>
      <c r="E80" s="74">
        <f t="shared" si="6"/>
        <v>250.07868461249998</v>
      </c>
      <c r="F80" s="68"/>
    </row>
    <row r="81" spans="1:6" x14ac:dyDescent="0.35">
      <c r="A81" s="48">
        <f t="shared" si="5"/>
        <v>6</v>
      </c>
      <c r="B81" s="40" t="s">
        <v>46</v>
      </c>
      <c r="C81" s="41" t="s">
        <v>4</v>
      </c>
      <c r="D81" s="47">
        <f>+'salari base-ok'!E39*'SIP-ok'!$D$70</f>
        <v>2630.1811333499995</v>
      </c>
      <c r="E81" s="74">
        <f t="shared" si="6"/>
        <v>219.18176111249997</v>
      </c>
      <c r="F81" s="68"/>
    </row>
    <row r="82" spans="1:6" x14ac:dyDescent="0.35">
      <c r="A82" s="48"/>
      <c r="B82" s="71"/>
      <c r="C82" s="72"/>
      <c r="D82" s="47"/>
      <c r="E82" s="74"/>
      <c r="F82" s="68"/>
    </row>
    <row r="83" spans="1:6" x14ac:dyDescent="0.35">
      <c r="A83" s="48">
        <f t="shared" si="5"/>
        <v>6</v>
      </c>
      <c r="B83" s="40" t="s">
        <v>47</v>
      </c>
      <c r="C83" s="41" t="s">
        <v>3</v>
      </c>
      <c r="D83" s="47">
        <f>+'salari base-ok'!E41*'SIP-ok'!$D$70</f>
        <v>3000.5368393499994</v>
      </c>
      <c r="E83" s="74">
        <f t="shared" si="6"/>
        <v>250.04473661249995</v>
      </c>
      <c r="F83" s="68"/>
    </row>
    <row r="84" spans="1:6" x14ac:dyDescent="0.35">
      <c r="A84" s="48">
        <f t="shared" si="5"/>
        <v>6</v>
      </c>
      <c r="B84" s="40" t="s">
        <v>47</v>
      </c>
      <c r="C84" s="41" t="s">
        <v>4</v>
      </c>
      <c r="D84" s="47">
        <f>+'salari base-ok'!E42*'SIP-ok'!$D$70</f>
        <v>2628.5439910499995</v>
      </c>
      <c r="E84" s="74">
        <f t="shared" si="6"/>
        <v>219.04533258749996</v>
      </c>
      <c r="F84" s="68"/>
    </row>
    <row r="85" spans="1:6" x14ac:dyDescent="0.35">
      <c r="A85" s="48"/>
      <c r="B85" s="41"/>
      <c r="C85" s="41"/>
      <c r="D85" s="47"/>
      <c r="E85" s="74"/>
      <c r="F85" s="68"/>
    </row>
    <row r="86" spans="1:6" x14ac:dyDescent="0.35">
      <c r="A86" s="48">
        <f t="shared" si="5"/>
        <v>7</v>
      </c>
      <c r="B86" s="40" t="s">
        <v>48</v>
      </c>
      <c r="C86" s="41" t="s">
        <v>5</v>
      </c>
      <c r="D86" s="47">
        <f>+'salari base-ok'!E44*'SIP-ok'!$D$70</f>
        <v>2410.4285153999999</v>
      </c>
      <c r="E86" s="74">
        <f t="shared" si="6"/>
        <v>200.86904294999999</v>
      </c>
      <c r="F86" s="68"/>
    </row>
    <row r="87" spans="1:6" x14ac:dyDescent="0.35">
      <c r="A87" s="48">
        <f t="shared" si="5"/>
        <v>7</v>
      </c>
      <c r="B87" s="40" t="s">
        <v>64</v>
      </c>
      <c r="C87" s="41" t="s">
        <v>5</v>
      </c>
      <c r="D87" s="47">
        <f>+'salari base-ok'!E45*'SIP-ok'!$D$70</f>
        <v>2235.5076262499997</v>
      </c>
      <c r="E87" s="74">
        <f t="shared" si="6"/>
        <v>186.29230218749998</v>
      </c>
      <c r="F87" s="68"/>
    </row>
  </sheetData>
  <phoneticPr fontId="5" type="noConversion"/>
  <pageMargins left="0.6692913385826772" right="0.74803149606299213" top="0.98425196850393704" bottom="0.98425196850393704" header="0" footer="0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5:J50"/>
  <sheetViews>
    <sheetView showGridLines="0" topLeftCell="A6" zoomScale="81" zoomScaleNormal="150" zoomScaleSheetLayoutView="100" workbookViewId="0">
      <selection activeCell="G39" sqref="G39"/>
    </sheetView>
  </sheetViews>
  <sheetFormatPr baseColWidth="10" defaultColWidth="11.46484375" defaultRowHeight="11.65" x14ac:dyDescent="0.35"/>
  <cols>
    <col min="1" max="1" width="28.86328125" style="7" customWidth="1"/>
    <col min="2" max="2" width="12.53125" style="7" hidden="1" customWidth="1"/>
    <col min="3" max="3" width="11.1328125" style="7" customWidth="1"/>
    <col min="4" max="4" width="10.1328125" style="7" bestFit="1" customWidth="1"/>
    <col min="5" max="6" width="11.46484375" style="7" customWidth="1"/>
    <col min="7" max="7" width="5.53125" style="7" bestFit="1" customWidth="1"/>
    <col min="8" max="9" width="11.46484375" style="7"/>
    <col min="10" max="10" width="10.53125" style="7" bestFit="1" customWidth="1"/>
    <col min="11" max="16384" width="11.46484375" style="7"/>
  </cols>
  <sheetData>
    <row r="5" spans="1:10" x14ac:dyDescent="0.35">
      <c r="A5" s="100" t="s">
        <v>135</v>
      </c>
      <c r="D5" s="2"/>
      <c r="E5" s="2"/>
    </row>
    <row r="6" spans="1:10" x14ac:dyDescent="0.35">
      <c r="A6" s="1" t="s">
        <v>61</v>
      </c>
      <c r="B6" s="12"/>
      <c r="C6" s="12"/>
      <c r="D6" s="12"/>
    </row>
    <row r="7" spans="1:10" x14ac:dyDescent="0.35">
      <c r="A7" s="1" t="s">
        <v>60</v>
      </c>
      <c r="B7" s="13"/>
      <c r="C7" s="13"/>
      <c r="D7" s="13"/>
    </row>
    <row r="8" spans="1:10" x14ac:dyDescent="0.35">
      <c r="A8" s="131" t="s">
        <v>99</v>
      </c>
      <c r="B8" s="13"/>
      <c r="C8" s="13"/>
      <c r="D8" s="13"/>
    </row>
    <row r="9" spans="1:10" x14ac:dyDescent="0.35">
      <c r="A9" s="131" t="s">
        <v>98</v>
      </c>
      <c r="B9" s="13"/>
      <c r="C9" s="13"/>
      <c r="D9" s="13"/>
    </row>
    <row r="10" spans="1:10" x14ac:dyDescent="0.35">
      <c r="A10" s="6" t="s">
        <v>32</v>
      </c>
      <c r="B10" s="162"/>
      <c r="C10" s="4" t="s">
        <v>129</v>
      </c>
      <c r="D10" s="85"/>
      <c r="E10" s="85"/>
      <c r="F10" s="93"/>
      <c r="G10" s="10"/>
      <c r="I10" s="18"/>
    </row>
    <row r="11" spans="1:10" x14ac:dyDescent="0.35">
      <c r="A11" s="5" t="s">
        <v>26</v>
      </c>
      <c r="B11" s="161">
        <v>3.92</v>
      </c>
      <c r="C11" s="106">
        <f>+B11*'salari base-ok'!$H$1</f>
        <v>4.0179999999999998</v>
      </c>
      <c r="E11" s="105"/>
      <c r="F11" s="93"/>
      <c r="G11" s="10"/>
      <c r="I11" s="18"/>
    </row>
    <row r="12" spans="1:10" x14ac:dyDescent="0.35">
      <c r="A12" s="5" t="s">
        <v>7</v>
      </c>
      <c r="B12" s="161">
        <v>3.27</v>
      </c>
      <c r="C12" s="106">
        <f>+B12*'salari base-ok'!$H$1</f>
        <v>3.3517499999999996</v>
      </c>
      <c r="E12" s="105"/>
      <c r="F12" s="93"/>
      <c r="G12" s="10"/>
      <c r="I12" s="18"/>
      <c r="J12" s="10"/>
    </row>
    <row r="13" spans="1:10" x14ac:dyDescent="0.35">
      <c r="A13" s="5" t="s">
        <v>8</v>
      </c>
      <c r="B13" s="161">
        <v>2.6</v>
      </c>
      <c r="C13" s="106">
        <f>+B13*'salari base-ok'!$H$1</f>
        <v>2.665</v>
      </c>
      <c r="E13" s="105"/>
      <c r="F13" s="93"/>
      <c r="G13" s="10"/>
      <c r="I13" s="18"/>
      <c r="J13" s="10"/>
    </row>
    <row r="14" spans="1:10" x14ac:dyDescent="0.35">
      <c r="A14" s="5" t="s">
        <v>27</v>
      </c>
      <c r="B14" s="161">
        <f>+B13</f>
        <v>2.6</v>
      </c>
      <c r="C14" s="106">
        <f>+B14*'salari base-ok'!$H$1</f>
        <v>2.665</v>
      </c>
      <c r="E14" s="105"/>
      <c r="F14" s="93"/>
      <c r="G14" s="10"/>
      <c r="I14" s="18"/>
      <c r="J14" s="10"/>
    </row>
    <row r="15" spans="1:10" x14ac:dyDescent="0.35">
      <c r="A15" s="5" t="s">
        <v>9</v>
      </c>
      <c r="B15" s="161">
        <f>+B14</f>
        <v>2.6</v>
      </c>
      <c r="C15" s="106">
        <f>+B15*'salari base-ok'!$H$1</f>
        <v>2.665</v>
      </c>
      <c r="E15" s="105"/>
      <c r="F15" s="93"/>
      <c r="G15" s="10"/>
      <c r="I15" s="18"/>
      <c r="J15" s="10"/>
    </row>
    <row r="16" spans="1:10" x14ac:dyDescent="0.35">
      <c r="A16" s="5"/>
      <c r="B16" s="146"/>
      <c r="C16" s="106"/>
      <c r="E16" s="105"/>
      <c r="F16" s="93"/>
      <c r="G16" s="10"/>
      <c r="I16" s="18"/>
      <c r="J16" s="10"/>
    </row>
    <row r="17" spans="1:10" x14ac:dyDescent="0.35">
      <c r="A17" s="6" t="s">
        <v>33</v>
      </c>
      <c r="B17" s="149"/>
      <c r="C17" s="106"/>
      <c r="E17" s="105"/>
      <c r="F17" s="93"/>
      <c r="J17" s="10"/>
    </row>
    <row r="18" spans="1:10" x14ac:dyDescent="0.35">
      <c r="A18" s="5" t="s">
        <v>26</v>
      </c>
      <c r="B18" s="161">
        <v>7.19</v>
      </c>
      <c r="C18" s="106">
        <f>+B18*'salari base-ok'!$H$1</f>
        <v>7.3697499999999998</v>
      </c>
      <c r="E18" s="105"/>
      <c r="F18" s="93"/>
      <c r="G18" s="10"/>
      <c r="I18" s="18"/>
      <c r="J18" s="10"/>
    </row>
    <row r="19" spans="1:10" x14ac:dyDescent="0.35">
      <c r="A19" s="5" t="s">
        <v>7</v>
      </c>
      <c r="B19" s="161">
        <v>6.54</v>
      </c>
      <c r="C19" s="106">
        <f>+B19*'salari base-ok'!$H$1</f>
        <v>6.7034999999999991</v>
      </c>
      <c r="E19" s="105"/>
      <c r="F19" s="93"/>
      <c r="G19" s="10"/>
      <c r="I19" s="18"/>
      <c r="J19" s="10"/>
    </row>
    <row r="20" spans="1:10" x14ac:dyDescent="0.35">
      <c r="A20" s="5" t="s">
        <v>8</v>
      </c>
      <c r="B20" s="161">
        <v>5.19</v>
      </c>
      <c r="C20" s="106">
        <f>+B20*'salari base-ok'!$H$1</f>
        <v>5.31975</v>
      </c>
      <c r="E20" s="105"/>
      <c r="F20" s="93"/>
      <c r="G20" s="10"/>
      <c r="I20" s="18"/>
      <c r="J20" s="10"/>
    </row>
    <row r="21" spans="1:10" x14ac:dyDescent="0.35">
      <c r="A21" s="5" t="s">
        <v>27</v>
      </c>
      <c r="B21" s="161">
        <f>+B20</f>
        <v>5.19</v>
      </c>
      <c r="C21" s="106">
        <f>+B21*'salari base-ok'!$H$1</f>
        <v>5.31975</v>
      </c>
      <c r="E21" s="105"/>
      <c r="F21" s="93"/>
      <c r="G21" s="10"/>
      <c r="I21" s="18"/>
      <c r="J21" s="10"/>
    </row>
    <row r="22" spans="1:10" x14ac:dyDescent="0.35">
      <c r="A22" s="5" t="s">
        <v>9</v>
      </c>
      <c r="B22" s="161">
        <f>+B20</f>
        <v>5.19</v>
      </c>
      <c r="C22" s="106">
        <f>+B22*'salari base-ok'!$H$1</f>
        <v>5.31975</v>
      </c>
      <c r="E22" s="105"/>
      <c r="F22" s="93"/>
      <c r="G22" s="10"/>
      <c r="I22" s="18"/>
      <c r="J22" s="10"/>
    </row>
    <row r="23" spans="1:10" x14ac:dyDescent="0.35">
      <c r="A23" s="5"/>
      <c r="B23" s="146"/>
      <c r="C23" s="106"/>
      <c r="E23" s="105"/>
      <c r="F23" s="93"/>
      <c r="G23" s="10"/>
      <c r="I23" s="18"/>
      <c r="J23" s="10"/>
    </row>
    <row r="24" spans="1:10" x14ac:dyDescent="0.35">
      <c r="A24" s="6" t="s">
        <v>31</v>
      </c>
      <c r="B24" s="149"/>
      <c r="C24" s="106"/>
      <c r="E24" s="105"/>
      <c r="F24" s="93"/>
      <c r="G24" s="10"/>
      <c r="I24" s="18"/>
      <c r="J24" s="10"/>
    </row>
    <row r="25" spans="1:10" x14ac:dyDescent="0.35">
      <c r="A25" s="5" t="s">
        <v>26</v>
      </c>
      <c r="B25" s="161">
        <v>11.59</v>
      </c>
      <c r="C25" s="106">
        <f>+B25*'salari base-ok'!$H$1</f>
        <v>11.87975</v>
      </c>
      <c r="E25" s="105"/>
      <c r="F25" s="93"/>
      <c r="G25" s="10"/>
      <c r="I25" s="18"/>
      <c r="J25" s="10"/>
    </row>
    <row r="26" spans="1:10" x14ac:dyDescent="0.35">
      <c r="A26" s="5" t="s">
        <v>7</v>
      </c>
      <c r="B26" s="161">
        <v>10.85</v>
      </c>
      <c r="C26" s="106">
        <f>+B26*'salari base-ok'!$H$1</f>
        <v>11.121249999999998</v>
      </c>
      <c r="E26" s="105"/>
      <c r="F26" s="93"/>
      <c r="G26" s="10"/>
      <c r="I26" s="18"/>
      <c r="J26" s="10"/>
    </row>
    <row r="27" spans="1:10" x14ac:dyDescent="0.35">
      <c r="A27" s="5" t="s">
        <v>8</v>
      </c>
      <c r="B27" s="161">
        <v>6.74</v>
      </c>
      <c r="C27" s="106">
        <f>+B27*'salari base-ok'!$H$1</f>
        <v>6.9084999999999992</v>
      </c>
      <c r="E27" s="105"/>
      <c r="F27" s="93"/>
      <c r="G27" s="10"/>
      <c r="I27" s="18"/>
      <c r="J27" s="10"/>
    </row>
    <row r="28" spans="1:10" x14ac:dyDescent="0.35">
      <c r="A28" s="5" t="s">
        <v>27</v>
      </c>
      <c r="B28" s="161">
        <v>6.77</v>
      </c>
      <c r="C28" s="106">
        <f>+B28*'salari base-ok'!$H$1</f>
        <v>6.9392499999999986</v>
      </c>
      <c r="E28" s="105"/>
      <c r="F28" s="93"/>
      <c r="G28" s="10"/>
      <c r="H28" s="10"/>
      <c r="I28" s="18"/>
      <c r="J28" s="10"/>
    </row>
    <row r="29" spans="1:10" x14ac:dyDescent="0.35">
      <c r="A29" s="5" t="s">
        <v>9</v>
      </c>
      <c r="B29" s="161">
        <v>5.94</v>
      </c>
      <c r="C29" s="106">
        <f>+B29*'salari base-ok'!$H$1</f>
        <v>6.0884999999999998</v>
      </c>
      <c r="E29" s="105"/>
      <c r="F29" s="93"/>
      <c r="G29" s="10"/>
      <c r="H29" s="10"/>
      <c r="I29" s="18"/>
      <c r="J29" s="10"/>
    </row>
    <row r="30" spans="1:10" x14ac:dyDescent="0.35">
      <c r="A30" s="5"/>
      <c r="B30" s="161"/>
      <c r="C30" s="106"/>
      <c r="E30" s="105"/>
      <c r="F30" s="93"/>
      <c r="G30" s="10"/>
      <c r="I30" s="18"/>
      <c r="J30" s="10"/>
    </row>
    <row r="31" spans="1:10" x14ac:dyDescent="0.35">
      <c r="A31" s="5" t="s">
        <v>122</v>
      </c>
      <c r="B31" s="161">
        <v>38.64</v>
      </c>
      <c r="C31" s="106">
        <f>+B31*'salari base-ok'!$H$1</f>
        <v>39.605999999999995</v>
      </c>
      <c r="E31" s="105"/>
      <c r="F31" s="18"/>
      <c r="G31" s="18"/>
      <c r="H31" s="18"/>
      <c r="I31" s="18"/>
    </row>
    <row r="32" spans="1:10" x14ac:dyDescent="0.35">
      <c r="D32" s="85"/>
      <c r="E32" s="10"/>
      <c r="F32" s="10"/>
      <c r="G32" s="10"/>
    </row>
    <row r="33" spans="1:8" x14ac:dyDescent="0.35">
      <c r="A33" s="7" t="s">
        <v>35</v>
      </c>
      <c r="E33" s="10"/>
      <c r="F33" s="10"/>
      <c r="G33" s="10"/>
    </row>
    <row r="34" spans="1:8" x14ac:dyDescent="0.35">
      <c r="A34" s="7" t="s">
        <v>37</v>
      </c>
      <c r="E34" s="10"/>
      <c r="F34" s="10"/>
      <c r="G34" s="10"/>
    </row>
    <row r="35" spans="1:8" x14ac:dyDescent="0.35">
      <c r="E35" s="10"/>
      <c r="F35" s="10"/>
      <c r="G35" s="10"/>
    </row>
    <row r="36" spans="1:8" x14ac:dyDescent="0.35">
      <c r="A36" s="14" t="s">
        <v>34</v>
      </c>
      <c r="B36" s="157"/>
      <c r="C36" s="15">
        <v>2024</v>
      </c>
      <c r="E36" s="10"/>
      <c r="F36" s="10"/>
      <c r="G36" s="10"/>
    </row>
    <row r="37" spans="1:8" x14ac:dyDescent="0.35">
      <c r="A37" s="5" t="s">
        <v>10</v>
      </c>
      <c r="B37" s="158">
        <v>3.15</v>
      </c>
      <c r="C37" s="106">
        <f>+B37*'salari base-ok'!$H$1</f>
        <v>3.2287499999999998</v>
      </c>
      <c r="E37" s="10"/>
      <c r="G37" s="10"/>
    </row>
    <row r="38" spans="1:8" x14ac:dyDescent="0.35">
      <c r="A38" s="5" t="s">
        <v>11</v>
      </c>
      <c r="B38" s="158">
        <v>16.75</v>
      </c>
      <c r="C38" s="106">
        <f>+B38*'salari base-ok'!$H$1</f>
        <v>17.168749999999999</v>
      </c>
      <c r="E38" s="10"/>
      <c r="G38" s="10"/>
    </row>
    <row r="39" spans="1:8" x14ac:dyDescent="0.35">
      <c r="A39" s="5" t="s">
        <v>12</v>
      </c>
      <c r="B39" s="158">
        <v>16.75</v>
      </c>
      <c r="C39" s="106">
        <f>+B39*'salari base-ok'!$H$1</f>
        <v>17.168749999999999</v>
      </c>
      <c r="E39" s="10"/>
      <c r="G39" s="10"/>
      <c r="H39" s="10"/>
    </row>
    <row r="40" spans="1:8" x14ac:dyDescent="0.35">
      <c r="A40" s="5" t="s">
        <v>13</v>
      </c>
      <c r="B40" s="158">
        <v>36.630000000000003</v>
      </c>
      <c r="C40" s="106">
        <f>+B40*'salari base-ok'!$H$1</f>
        <v>37.545749999999998</v>
      </c>
      <c r="E40" s="10"/>
      <c r="G40" s="10"/>
    </row>
    <row r="41" spans="1:8" x14ac:dyDescent="0.35">
      <c r="A41" s="5" t="s">
        <v>29</v>
      </c>
      <c r="B41" s="158">
        <v>0.26</v>
      </c>
      <c r="C41" s="106">
        <v>0.26</v>
      </c>
      <c r="E41" s="10"/>
      <c r="G41" s="10"/>
    </row>
    <row r="42" spans="1:8" x14ac:dyDescent="0.35">
      <c r="B42" s="111"/>
      <c r="C42" s="111"/>
      <c r="E42" s="10"/>
      <c r="F42" s="10"/>
      <c r="G42" s="10"/>
      <c r="H42" s="10"/>
    </row>
    <row r="43" spans="1:8" x14ac:dyDescent="0.35">
      <c r="D43" s="36"/>
      <c r="E43" s="10"/>
      <c r="F43" s="10"/>
      <c r="G43" s="10"/>
      <c r="H43" s="10"/>
    </row>
    <row r="44" spans="1:8" x14ac:dyDescent="0.35">
      <c r="A44" s="135" t="s">
        <v>36</v>
      </c>
      <c r="C44" s="3" t="s">
        <v>14</v>
      </c>
      <c r="D44" s="112" t="s">
        <v>130</v>
      </c>
      <c r="E44" s="10"/>
      <c r="F44" s="10"/>
      <c r="G44" s="10"/>
      <c r="H44" s="10"/>
    </row>
    <row r="45" spans="1:8" x14ac:dyDescent="0.35">
      <c r="A45" s="5" t="s">
        <v>15</v>
      </c>
      <c r="C45" s="107">
        <v>141.61000000000001</v>
      </c>
      <c r="D45" s="108">
        <f>+C46</f>
        <v>118.02</v>
      </c>
      <c r="E45" s="10"/>
      <c r="F45" s="10"/>
      <c r="G45" s="10"/>
      <c r="H45" s="10"/>
    </row>
    <row r="46" spans="1:8" x14ac:dyDescent="0.35">
      <c r="A46" s="5" t="s">
        <v>16</v>
      </c>
      <c r="C46" s="107">
        <v>118.02</v>
      </c>
      <c r="D46" s="107">
        <f>+C47</f>
        <v>94.4</v>
      </c>
      <c r="E46" s="10"/>
      <c r="F46" s="10"/>
      <c r="G46" s="10"/>
      <c r="H46" s="10"/>
    </row>
    <row r="47" spans="1:8" x14ac:dyDescent="0.35">
      <c r="A47" s="5" t="s">
        <v>17</v>
      </c>
      <c r="C47" s="107">
        <v>94.4</v>
      </c>
      <c r="D47" s="107">
        <v>76.69</v>
      </c>
      <c r="E47" s="10"/>
      <c r="F47" s="10"/>
      <c r="G47" s="10"/>
      <c r="H47" s="10"/>
    </row>
    <row r="48" spans="1:8" x14ac:dyDescent="0.35">
      <c r="D48" s="36"/>
      <c r="E48" s="10"/>
      <c r="F48" s="10"/>
      <c r="G48" s="10"/>
      <c r="H48" s="10"/>
    </row>
    <row r="49" spans="4:5" x14ac:dyDescent="0.35">
      <c r="D49" s="36"/>
      <c r="E49" s="36"/>
    </row>
    <row r="50" spans="4:5" x14ac:dyDescent="0.35">
      <c r="D50" s="36"/>
      <c r="E50" s="36"/>
    </row>
  </sheetData>
  <phoneticPr fontId="5" type="noConversion"/>
  <pageMargins left="0.6692913385826772" right="0.74803149606299213" top="0.98425196850393704" bottom="0.98425196850393704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3:O42"/>
  <sheetViews>
    <sheetView showGridLines="0" topLeftCell="A11" zoomScale="116" zoomScaleNormal="150" zoomScaleSheetLayoutView="100" workbookViewId="0">
      <selection activeCell="F34" sqref="F34"/>
    </sheetView>
  </sheetViews>
  <sheetFormatPr baseColWidth="10" defaultColWidth="11.46484375" defaultRowHeight="11.65" x14ac:dyDescent="0.35"/>
  <cols>
    <col min="1" max="1" width="8.1328125" style="36" customWidth="1"/>
    <col min="2" max="2" width="22.796875" style="36" customWidth="1"/>
    <col min="3" max="3" width="8.86328125" style="36" hidden="1" customWidth="1"/>
    <col min="4" max="4" width="8.86328125" style="36" customWidth="1"/>
    <col min="5" max="5" width="8.86328125" style="36" hidden="1" customWidth="1"/>
    <col min="6" max="6" width="8.86328125" style="36" customWidth="1"/>
    <col min="7" max="7" width="12.1328125" style="36" bestFit="1" customWidth="1"/>
    <col min="8" max="8" width="8.86328125" style="36" customWidth="1"/>
    <col min="9" max="9" width="12.86328125" style="36" customWidth="1"/>
    <col min="10" max="10" width="8.86328125" style="36" customWidth="1"/>
    <col min="11" max="11" width="11.46484375" style="36"/>
    <col min="12" max="12" width="14" style="36" bestFit="1" customWidth="1"/>
    <col min="13" max="14" width="11.46484375" style="36"/>
    <col min="15" max="15" width="11.86328125" style="36" bestFit="1" customWidth="1"/>
    <col min="16" max="16384" width="11.46484375" style="36"/>
  </cols>
  <sheetData>
    <row r="3" spans="1:15" x14ac:dyDescent="0.35">
      <c r="J3" s="44"/>
    </row>
    <row r="4" spans="1:15" x14ac:dyDescent="0.35">
      <c r="C4" s="101"/>
      <c r="D4" s="101"/>
      <c r="J4" s="44"/>
    </row>
    <row r="5" spans="1:15" x14ac:dyDescent="0.35">
      <c r="A5" s="100" t="s">
        <v>134</v>
      </c>
      <c r="C5" s="37"/>
      <c r="D5" s="37"/>
      <c r="K5" s="44"/>
    </row>
    <row r="6" spans="1:15" x14ac:dyDescent="0.35">
      <c r="A6" s="38" t="s">
        <v>65</v>
      </c>
      <c r="H6" s="44"/>
    </row>
    <row r="7" spans="1:15" x14ac:dyDescent="0.35">
      <c r="A7" s="39" t="s">
        <v>62</v>
      </c>
      <c r="B7" s="38"/>
      <c r="E7" s="96"/>
      <c r="F7" s="96"/>
    </row>
    <row r="8" spans="1:15" x14ac:dyDescent="0.35">
      <c r="A8" s="131" t="s">
        <v>93</v>
      </c>
      <c r="B8" s="39"/>
    </row>
    <row r="9" spans="1:15" x14ac:dyDescent="0.35">
      <c r="A9" s="40" t="s">
        <v>63</v>
      </c>
      <c r="B9" s="40" t="s">
        <v>43</v>
      </c>
      <c r="C9" s="163">
        <v>2023</v>
      </c>
      <c r="D9" s="41" t="s">
        <v>101</v>
      </c>
      <c r="E9" s="163">
        <v>2023</v>
      </c>
      <c r="F9" s="41" t="s">
        <v>102</v>
      </c>
      <c r="G9" s="41" t="s">
        <v>96</v>
      </c>
    </row>
    <row r="10" spans="1:15" x14ac:dyDescent="0.35">
      <c r="A10" s="42"/>
      <c r="B10" s="42"/>
      <c r="C10" s="137"/>
      <c r="D10" s="42"/>
      <c r="E10" s="137"/>
      <c r="F10" s="42"/>
      <c r="G10" s="42"/>
    </row>
    <row r="11" spans="1:15" x14ac:dyDescent="0.35">
      <c r="A11" s="40">
        <v>1</v>
      </c>
      <c r="B11" s="116" t="s">
        <v>123</v>
      </c>
      <c r="C11" s="154">
        <v>35.355599999999995</v>
      </c>
      <c r="D11" s="43">
        <v>36.062711999999998</v>
      </c>
      <c r="E11" s="154">
        <v>38.564099999999996</v>
      </c>
      <c r="F11" s="43">
        <v>39.335381999999996</v>
      </c>
      <c r="G11" s="43">
        <f>+F11</f>
        <v>39.335381999999996</v>
      </c>
      <c r="K11" s="94"/>
      <c r="L11" s="102"/>
      <c r="M11" s="86"/>
    </row>
    <row r="12" spans="1:15" x14ac:dyDescent="0.35">
      <c r="A12" s="40">
        <v>1</v>
      </c>
      <c r="B12" s="116" t="s">
        <v>124</v>
      </c>
      <c r="C12" s="155">
        <v>37.498049999999992</v>
      </c>
      <c r="D12" s="43">
        <v>38.248010999999991</v>
      </c>
      <c r="E12" s="155">
        <v>40.706549999999993</v>
      </c>
      <c r="F12" s="43">
        <v>41.520680999999996</v>
      </c>
      <c r="G12" s="43">
        <f>+F12</f>
        <v>41.520680999999996</v>
      </c>
      <c r="K12" s="94"/>
      <c r="L12" s="86"/>
      <c r="M12" s="98"/>
      <c r="O12" s="75"/>
    </row>
    <row r="13" spans="1:15" x14ac:dyDescent="0.35">
      <c r="A13" s="42"/>
      <c r="B13" s="42"/>
      <c r="C13" s="156"/>
      <c r="D13" s="43"/>
      <c r="E13" s="156"/>
      <c r="F13" s="43"/>
      <c r="G13" s="45"/>
      <c r="K13" s="94"/>
      <c r="L13" s="86"/>
      <c r="M13" s="86"/>
    </row>
    <row r="14" spans="1:15" x14ac:dyDescent="0.35">
      <c r="A14" s="40">
        <v>1</v>
      </c>
      <c r="B14" s="40" t="s">
        <v>128</v>
      </c>
      <c r="C14" s="154">
        <v>26.516699999999997</v>
      </c>
      <c r="D14" s="43">
        <v>27.047033999999996</v>
      </c>
      <c r="E14" s="154">
        <v>28.923074999999997</v>
      </c>
      <c r="F14" s="43">
        <v>29.501536499999997</v>
      </c>
      <c r="G14" s="43">
        <f>+F14</f>
        <v>29.501536499999997</v>
      </c>
      <c r="H14" s="44"/>
      <c r="I14" s="44"/>
      <c r="K14" s="94"/>
      <c r="L14" s="86"/>
      <c r="M14" s="86"/>
      <c r="N14" s="44"/>
      <c r="O14" s="97"/>
    </row>
    <row r="15" spans="1:15" x14ac:dyDescent="0.35">
      <c r="A15" s="40">
        <v>1</v>
      </c>
      <c r="B15" s="40" t="s">
        <v>128</v>
      </c>
      <c r="C15" s="154">
        <v>26.516699999999997</v>
      </c>
      <c r="D15" s="43">
        <v>27.047033999999996</v>
      </c>
      <c r="E15" s="154">
        <v>28.923074999999997</v>
      </c>
      <c r="F15" s="43">
        <v>29.501536499999997</v>
      </c>
      <c r="G15" s="43">
        <f>+F15</f>
        <v>29.501536499999997</v>
      </c>
      <c r="H15" s="44"/>
      <c r="I15" s="44"/>
      <c r="K15" s="94"/>
      <c r="L15" s="86"/>
      <c r="M15" s="86"/>
      <c r="N15" s="44"/>
      <c r="O15" s="97"/>
    </row>
    <row r="16" spans="1:15" x14ac:dyDescent="0.35">
      <c r="A16" s="40">
        <v>1</v>
      </c>
      <c r="B16" s="40" t="s">
        <v>128</v>
      </c>
      <c r="C16" s="154">
        <v>24.748919999999995</v>
      </c>
      <c r="D16" s="43">
        <v>25.243898399999996</v>
      </c>
      <c r="E16" s="154">
        <v>26.994869999999995</v>
      </c>
      <c r="F16" s="43">
        <v>27.534767399999996</v>
      </c>
      <c r="G16" s="43">
        <f>+F16</f>
        <v>27.534767399999996</v>
      </c>
      <c r="H16" s="44"/>
      <c r="K16" s="94"/>
      <c r="L16" s="86"/>
      <c r="M16" s="86"/>
      <c r="N16" s="44"/>
      <c r="O16" s="97"/>
    </row>
    <row r="17" spans="1:15" x14ac:dyDescent="0.35">
      <c r="A17" s="40">
        <v>1</v>
      </c>
      <c r="B17" s="40" t="s">
        <v>128</v>
      </c>
      <c r="C17" s="154">
        <v>21.213359999999998</v>
      </c>
      <c r="D17" s="43">
        <v>21.637627199999997</v>
      </c>
      <c r="E17" s="154">
        <v>23.138459999999995</v>
      </c>
      <c r="F17" s="43">
        <v>23.601229199999995</v>
      </c>
      <c r="G17" s="43">
        <f>+F17</f>
        <v>23.601229199999995</v>
      </c>
      <c r="H17" s="44"/>
      <c r="K17" s="94"/>
      <c r="L17" s="86"/>
      <c r="M17" s="86"/>
      <c r="N17" s="44"/>
      <c r="O17" s="97"/>
    </row>
    <row r="18" spans="1:15" x14ac:dyDescent="0.35">
      <c r="A18" s="40">
        <v>1</v>
      </c>
      <c r="B18" s="40" t="s">
        <v>128</v>
      </c>
      <c r="C18" s="154">
        <v>17.677799999999998</v>
      </c>
      <c r="D18" s="43">
        <v>18.031355999999999</v>
      </c>
      <c r="E18" s="154">
        <v>19.282049999999998</v>
      </c>
      <c r="F18" s="43">
        <v>19.667690999999998</v>
      </c>
      <c r="G18" s="43">
        <f>+F18</f>
        <v>19.667690999999998</v>
      </c>
      <c r="H18" s="44"/>
      <c r="K18" s="94"/>
      <c r="L18" s="86"/>
      <c r="M18" s="86"/>
      <c r="N18" s="44"/>
      <c r="O18" s="97"/>
    </row>
    <row r="19" spans="1:15" x14ac:dyDescent="0.35">
      <c r="A19" s="42"/>
      <c r="B19" s="42"/>
      <c r="C19" s="154"/>
      <c r="D19" s="43"/>
      <c r="E19" s="154"/>
      <c r="F19" s="43"/>
      <c r="G19" s="45"/>
      <c r="H19" s="44"/>
      <c r="K19" s="94"/>
      <c r="L19" s="86"/>
      <c r="M19" s="86"/>
      <c r="N19" s="44"/>
      <c r="O19" s="97"/>
    </row>
    <row r="20" spans="1:15" x14ac:dyDescent="0.35">
      <c r="A20" s="40">
        <v>2</v>
      </c>
      <c r="B20" s="40" t="s">
        <v>128</v>
      </c>
      <c r="C20" s="154">
        <v>12.49452</v>
      </c>
      <c r="D20" s="43">
        <v>12.7444104</v>
      </c>
      <c r="E20" s="154">
        <v>14.121539999999998</v>
      </c>
      <c r="F20" s="43">
        <v>14.403970799999998</v>
      </c>
      <c r="G20" s="43">
        <f>+F20</f>
        <v>14.403970799999998</v>
      </c>
      <c r="H20" s="44"/>
      <c r="K20" s="94"/>
      <c r="L20" s="86"/>
      <c r="M20" s="86"/>
      <c r="N20" s="44"/>
      <c r="O20" s="97"/>
    </row>
    <row r="21" spans="1:15" x14ac:dyDescent="0.35">
      <c r="A21" s="40">
        <v>2</v>
      </c>
      <c r="B21" s="40" t="s">
        <v>128</v>
      </c>
      <c r="C21" s="154">
        <v>10.412100000000001</v>
      </c>
      <c r="D21" s="43">
        <v>10.620342000000001</v>
      </c>
      <c r="E21" s="154">
        <v>11.767949999999999</v>
      </c>
      <c r="F21" s="43">
        <v>12.003309</v>
      </c>
      <c r="G21" s="43">
        <f>+F21</f>
        <v>12.003309</v>
      </c>
      <c r="H21" s="44"/>
      <c r="K21" s="94"/>
      <c r="L21" s="86"/>
      <c r="M21" s="86"/>
      <c r="N21" s="44"/>
      <c r="O21" s="97"/>
    </row>
    <row r="22" spans="1:15" x14ac:dyDescent="0.35">
      <c r="A22" s="42"/>
      <c r="B22" s="42"/>
      <c r="C22" s="156"/>
      <c r="D22" s="43"/>
      <c r="E22" s="156"/>
      <c r="F22" s="43"/>
      <c r="G22" s="45"/>
      <c r="H22" s="44"/>
      <c r="K22" s="94"/>
      <c r="L22" s="86"/>
      <c r="M22" s="86"/>
      <c r="N22" s="44"/>
      <c r="O22" s="97"/>
    </row>
    <row r="23" spans="1:15" x14ac:dyDescent="0.35">
      <c r="A23" s="40">
        <v>2</v>
      </c>
      <c r="B23" s="40" t="s">
        <v>115</v>
      </c>
      <c r="C23" s="154">
        <v>20.04795</v>
      </c>
      <c r="D23" s="43">
        <v>20.448909</v>
      </c>
      <c r="E23" s="154">
        <v>22.65615</v>
      </c>
      <c r="F23" s="43">
        <v>23.109273000000002</v>
      </c>
      <c r="G23" s="43">
        <f>+F23</f>
        <v>23.109273000000002</v>
      </c>
      <c r="H23" s="44"/>
      <c r="K23" s="94"/>
      <c r="L23" s="86"/>
      <c r="M23" s="86"/>
      <c r="N23" s="44"/>
      <c r="O23" s="97"/>
    </row>
    <row r="24" spans="1:15" x14ac:dyDescent="0.35">
      <c r="A24" s="40">
        <v>2</v>
      </c>
      <c r="B24" s="40" t="s">
        <v>111</v>
      </c>
      <c r="C24" s="154">
        <v>20.824200000000001</v>
      </c>
      <c r="D24" s="43">
        <v>21.240684000000002</v>
      </c>
      <c r="E24" s="154">
        <v>23.535899999999998</v>
      </c>
      <c r="F24" s="43">
        <v>24.006618</v>
      </c>
      <c r="G24" s="43">
        <f>+F24</f>
        <v>24.006618</v>
      </c>
      <c r="H24" s="44"/>
      <c r="K24" s="94"/>
      <c r="L24" s="86"/>
      <c r="M24" s="86"/>
      <c r="N24" s="44"/>
      <c r="O24" s="97"/>
    </row>
    <row r="25" spans="1:15" x14ac:dyDescent="0.35">
      <c r="A25" s="42"/>
      <c r="B25" s="42"/>
      <c r="C25" s="156"/>
      <c r="D25" s="43"/>
      <c r="E25" s="156"/>
      <c r="F25" s="43"/>
      <c r="G25" s="45"/>
      <c r="H25" s="44"/>
      <c r="K25" s="94"/>
      <c r="L25" s="86"/>
      <c r="M25" s="86"/>
      <c r="N25" s="44"/>
      <c r="O25" s="97"/>
    </row>
    <row r="26" spans="1:15" x14ac:dyDescent="0.35">
      <c r="A26" s="40">
        <v>3</v>
      </c>
      <c r="B26" s="40" t="s">
        <v>119</v>
      </c>
      <c r="C26" s="154">
        <v>15.069599999999999</v>
      </c>
      <c r="D26" s="43">
        <v>15.370991999999999</v>
      </c>
      <c r="E26" s="154">
        <v>17.025749999999999</v>
      </c>
      <c r="F26" s="43">
        <v>17.366264999999999</v>
      </c>
      <c r="G26" s="43">
        <f>+F26</f>
        <v>17.366264999999999</v>
      </c>
      <c r="H26" s="44"/>
      <c r="K26" s="94"/>
      <c r="L26" s="86"/>
      <c r="M26" s="86"/>
      <c r="N26" s="44"/>
      <c r="O26" s="97"/>
    </row>
    <row r="27" spans="1:15" x14ac:dyDescent="0.35">
      <c r="A27" s="40">
        <v>3</v>
      </c>
      <c r="B27" s="40" t="s">
        <v>116</v>
      </c>
      <c r="C27" s="154">
        <v>12.771899999999999</v>
      </c>
      <c r="D27" s="43">
        <v>13.027337999999999</v>
      </c>
      <c r="E27" s="154">
        <v>14.438249999999998</v>
      </c>
      <c r="F27" s="43">
        <v>14.727014999999998</v>
      </c>
      <c r="G27" s="43">
        <f>+F27</f>
        <v>14.727014999999998</v>
      </c>
      <c r="H27" s="44"/>
      <c r="K27" s="94"/>
      <c r="L27" s="86"/>
      <c r="M27" s="86"/>
      <c r="N27" s="44"/>
      <c r="O27" s="97"/>
    </row>
    <row r="28" spans="1:15" x14ac:dyDescent="0.35">
      <c r="A28" s="40">
        <v>3</v>
      </c>
      <c r="B28" s="40" t="s">
        <v>112</v>
      </c>
      <c r="C28" s="154">
        <v>13.196249999999999</v>
      </c>
      <c r="D28" s="43">
        <v>13.460175</v>
      </c>
      <c r="E28" s="154">
        <v>14.914349999999999</v>
      </c>
      <c r="F28" s="43">
        <v>15.212636999999999</v>
      </c>
      <c r="G28" s="43">
        <f>+F28</f>
        <v>15.212636999999999</v>
      </c>
      <c r="H28" s="44"/>
      <c r="K28" s="94"/>
      <c r="L28" s="86"/>
      <c r="M28" s="86"/>
      <c r="N28" s="44"/>
      <c r="O28" s="97"/>
    </row>
    <row r="29" spans="1:15" x14ac:dyDescent="0.35">
      <c r="A29" s="42"/>
      <c r="B29" s="42"/>
      <c r="C29" s="156"/>
      <c r="D29" s="43"/>
      <c r="E29" s="156"/>
      <c r="F29" s="43"/>
      <c r="G29" s="45"/>
      <c r="H29" s="44"/>
      <c r="K29" s="94"/>
      <c r="L29" s="86"/>
      <c r="M29" s="86"/>
      <c r="N29" s="44"/>
      <c r="O29" s="97"/>
    </row>
    <row r="30" spans="1:15" x14ac:dyDescent="0.35">
      <c r="A30" s="40">
        <v>4</v>
      </c>
      <c r="B30" s="40" t="s">
        <v>45</v>
      </c>
      <c r="C30" s="154">
        <v>22.418099999999999</v>
      </c>
      <c r="D30" s="43">
        <v>22.866461999999999</v>
      </c>
      <c r="E30" s="154">
        <v>25.326449999999998</v>
      </c>
      <c r="F30" s="43">
        <v>25.832978999999998</v>
      </c>
      <c r="G30" s="43">
        <f>+F30</f>
        <v>25.832978999999998</v>
      </c>
      <c r="H30" s="44"/>
      <c r="K30" s="94"/>
      <c r="L30" s="86"/>
      <c r="M30" s="86"/>
      <c r="N30" s="44"/>
      <c r="O30" s="97"/>
    </row>
    <row r="31" spans="1:15" x14ac:dyDescent="0.35">
      <c r="A31" s="42"/>
      <c r="B31" s="42"/>
      <c r="C31" s="156"/>
      <c r="D31" s="43"/>
      <c r="E31" s="156"/>
      <c r="F31" s="43"/>
      <c r="G31" s="45"/>
      <c r="H31" s="44"/>
      <c r="K31" s="94"/>
      <c r="L31" s="86"/>
      <c r="M31" s="86"/>
      <c r="N31" s="44"/>
      <c r="O31" s="97"/>
    </row>
    <row r="32" spans="1:15" x14ac:dyDescent="0.35">
      <c r="A32" s="40">
        <v>5</v>
      </c>
      <c r="B32" s="40" t="s">
        <v>45</v>
      </c>
      <c r="C32" s="154">
        <v>18.112499999999997</v>
      </c>
      <c r="D32" s="43">
        <v>18.474749999999997</v>
      </c>
      <c r="E32" s="154">
        <v>20.472300000000001</v>
      </c>
      <c r="F32" s="43">
        <v>20.881746</v>
      </c>
      <c r="G32" s="43">
        <f>+F32</f>
        <v>20.881746</v>
      </c>
      <c r="H32" s="44"/>
      <c r="K32" s="94"/>
      <c r="L32" s="86"/>
      <c r="M32" s="86"/>
      <c r="N32" s="44"/>
      <c r="O32" s="97"/>
    </row>
    <row r="33" spans="1:15" x14ac:dyDescent="0.35">
      <c r="A33" s="42"/>
      <c r="B33" s="42"/>
      <c r="C33" s="156"/>
      <c r="D33" s="43"/>
      <c r="E33" s="156"/>
      <c r="F33" s="43"/>
      <c r="G33" s="45"/>
      <c r="H33" s="44"/>
      <c r="K33" s="94"/>
      <c r="L33" s="86"/>
      <c r="M33" s="86"/>
      <c r="N33" s="44"/>
      <c r="O33" s="97"/>
    </row>
    <row r="34" spans="1:15" x14ac:dyDescent="0.35">
      <c r="A34" s="40">
        <v>6</v>
      </c>
      <c r="B34" s="40" t="s">
        <v>46</v>
      </c>
      <c r="C34" s="154">
        <v>15.059249999999999</v>
      </c>
      <c r="D34" s="43">
        <v>15.360434999999999</v>
      </c>
      <c r="E34" s="154">
        <v>17.025749999999999</v>
      </c>
      <c r="F34" s="43">
        <v>17.366264999999999</v>
      </c>
      <c r="G34" s="43">
        <f>+F34</f>
        <v>17.366264999999999</v>
      </c>
      <c r="H34" s="44"/>
      <c r="K34" s="94"/>
      <c r="L34" s="86"/>
      <c r="M34" s="86"/>
      <c r="N34" s="44"/>
      <c r="O34" s="97"/>
    </row>
    <row r="35" spans="1:15" x14ac:dyDescent="0.35">
      <c r="A35" s="40">
        <v>6</v>
      </c>
      <c r="B35" s="40" t="s">
        <v>46</v>
      </c>
      <c r="C35" s="154">
        <v>13.196249999999999</v>
      </c>
      <c r="D35" s="43">
        <v>13.460175</v>
      </c>
      <c r="E35" s="154">
        <v>14.914349999999999</v>
      </c>
      <c r="F35" s="43">
        <v>15.212636999999999</v>
      </c>
      <c r="G35" s="43">
        <f>+F35</f>
        <v>15.212636999999999</v>
      </c>
      <c r="H35" s="44"/>
      <c r="K35" s="94"/>
      <c r="L35" s="86"/>
      <c r="M35" s="86"/>
      <c r="N35" s="44"/>
      <c r="O35" s="97"/>
    </row>
    <row r="36" spans="1:15" ht="16.25" customHeight="1" x14ac:dyDescent="0.35">
      <c r="A36" s="42"/>
      <c r="B36" s="42"/>
      <c r="C36" s="156"/>
      <c r="D36" s="43"/>
      <c r="E36" s="156"/>
      <c r="F36" s="43"/>
      <c r="G36" s="45"/>
      <c r="H36" s="44"/>
      <c r="K36" s="94"/>
      <c r="L36" s="86"/>
      <c r="M36" s="86"/>
      <c r="N36" s="44"/>
      <c r="O36" s="97"/>
    </row>
    <row r="37" spans="1:15" x14ac:dyDescent="0.35">
      <c r="A37" s="40">
        <v>6</v>
      </c>
      <c r="B37" s="40" t="s">
        <v>47</v>
      </c>
      <c r="C37" s="154">
        <v>15.059249999999999</v>
      </c>
      <c r="D37" s="43">
        <v>15.360434999999999</v>
      </c>
      <c r="E37" s="154">
        <v>17.025749999999999</v>
      </c>
      <c r="F37" s="43">
        <v>17.366264999999999</v>
      </c>
      <c r="G37" s="43">
        <f>+F37</f>
        <v>17.366264999999999</v>
      </c>
      <c r="H37" s="44"/>
      <c r="K37" s="94"/>
      <c r="L37" s="86"/>
      <c r="M37" s="86"/>
      <c r="N37" s="44"/>
      <c r="O37" s="97"/>
    </row>
    <row r="38" spans="1:15" x14ac:dyDescent="0.35">
      <c r="A38" s="40">
        <v>6</v>
      </c>
      <c r="B38" s="40" t="s">
        <v>47</v>
      </c>
      <c r="C38" s="154">
        <v>13.196249999999999</v>
      </c>
      <c r="D38" s="43">
        <v>13.460175</v>
      </c>
      <c r="E38" s="154">
        <v>14.914349999999999</v>
      </c>
      <c r="F38" s="43">
        <v>15.212636999999999</v>
      </c>
      <c r="G38" s="43">
        <f>+F38</f>
        <v>15.212636999999999</v>
      </c>
      <c r="H38" s="44"/>
      <c r="K38" s="94"/>
      <c r="L38" s="86"/>
      <c r="M38" s="86"/>
      <c r="N38" s="44"/>
      <c r="O38" s="97"/>
    </row>
    <row r="39" spans="1:15" x14ac:dyDescent="0.35">
      <c r="A39" s="42"/>
      <c r="B39" s="42"/>
      <c r="C39" s="156"/>
      <c r="D39" s="43"/>
      <c r="E39" s="156"/>
      <c r="F39" s="43"/>
      <c r="G39" s="45"/>
      <c r="H39" s="44"/>
      <c r="K39" s="94"/>
      <c r="L39" s="86"/>
      <c r="M39" s="86"/>
      <c r="N39" s="44"/>
      <c r="O39" s="97"/>
    </row>
    <row r="40" spans="1:15" x14ac:dyDescent="0.35">
      <c r="A40" s="40">
        <v>7</v>
      </c>
      <c r="B40" s="40" t="s">
        <v>48</v>
      </c>
      <c r="C40" s="154">
        <v>12.099149999999998</v>
      </c>
      <c r="D40" s="43">
        <v>12.341132999999997</v>
      </c>
      <c r="E40" s="154">
        <v>13.67235</v>
      </c>
      <c r="F40" s="43">
        <v>13.945797000000001</v>
      </c>
      <c r="G40" s="43">
        <f>+F40</f>
        <v>13.945797000000001</v>
      </c>
      <c r="H40" s="44"/>
      <c r="K40" s="94"/>
      <c r="L40" s="86"/>
      <c r="M40" s="86"/>
      <c r="N40" s="44"/>
      <c r="O40" s="97"/>
    </row>
    <row r="41" spans="1:15" x14ac:dyDescent="0.35">
      <c r="A41" s="40">
        <v>7</v>
      </c>
      <c r="B41" s="40" t="s">
        <v>64</v>
      </c>
      <c r="C41" s="154">
        <v>11.219399999999998</v>
      </c>
      <c r="D41" s="43">
        <v>11.443787999999998</v>
      </c>
      <c r="E41" s="154">
        <v>12.678749999999999</v>
      </c>
      <c r="F41" s="43">
        <v>12.932324999999999</v>
      </c>
      <c r="G41" s="43">
        <f>+F41</f>
        <v>12.932324999999999</v>
      </c>
      <c r="H41" s="44"/>
      <c r="K41" s="94"/>
      <c r="L41" s="86"/>
      <c r="M41" s="86"/>
      <c r="N41" s="44"/>
      <c r="O41" s="97"/>
    </row>
    <row r="42" spans="1:15" ht="32" customHeight="1" x14ac:dyDescent="0.35">
      <c r="A42" s="172" t="s">
        <v>83</v>
      </c>
      <c r="B42" s="173"/>
      <c r="C42" s="173"/>
      <c r="D42" s="173"/>
      <c r="E42" s="173"/>
      <c r="F42" s="173"/>
      <c r="G42" s="173"/>
      <c r="H42" s="173"/>
      <c r="I42" s="173"/>
    </row>
  </sheetData>
  <mergeCells count="1">
    <mergeCell ref="A42:I42"/>
  </mergeCells>
  <phoneticPr fontId="5" type="noConversion"/>
  <pageMargins left="0.6692913385826772" right="0.74803149606299213" top="0.98425196850393704" bottom="0.98425196850393704" header="0" footer="0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9E544A08B23F449E4E8F112971B7BF" ma:contentTypeVersion="16" ma:contentTypeDescription="Crea un document nou" ma:contentTypeScope="" ma:versionID="608703537ec4c9e018b91b98c5f8be34">
  <xsd:schema xmlns:xsd="http://www.w3.org/2001/XMLSchema" xmlns:xs="http://www.w3.org/2001/XMLSchema" xmlns:p="http://schemas.microsoft.com/office/2006/metadata/properties" xmlns:ns2="3ea03929-fffa-4420-b641-51a467d71321" xmlns:ns3="d9cb8f04-cae9-484c-b0fc-29ede3b7d1c6" targetNamespace="http://schemas.microsoft.com/office/2006/metadata/properties" ma:root="true" ma:fieldsID="046088ce7a040ee82c10521d48885fb7" ns2:_="" ns3:_="">
    <xsd:import namespace="3ea03929-fffa-4420-b641-51a467d71321"/>
    <xsd:import namespace="d9cb8f04-cae9-484c-b0fc-29ede3b7d1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03929-fffa-4420-b641-51a467d713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5c0a35-47df-44b1-9964-b07d66a02aa2}" ma:internalName="TaxCatchAll" ma:showField="CatchAllData" ma:web="3ea03929-fffa-4420-b641-51a467d71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b8f04-cae9-484c-b0fc-29ede3b7d1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a67d2854-f0f2-452a-88a0-6ce111ece4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b8f04-cae9-484c-b0fc-29ede3b7d1c6">
      <Terms xmlns="http://schemas.microsoft.com/office/infopath/2007/PartnerControls"/>
    </lcf76f155ced4ddcb4097134ff3c332f>
    <TaxCatchAll xmlns="3ea03929-fffa-4420-b641-51a467d71321" xsi:nil="true"/>
    <_dlc_DocId xmlns="3ea03929-fffa-4420-b641-51a467d71321">464DZQEW6WJR-119707282-52109</_dlc_DocId>
    <_dlc_DocIdUrl xmlns="3ea03929-fffa-4420-b641-51a467d71321">
      <Url>https://consorciorg.sharepoint.com/sites/ARXIU/_layouts/15/DocIdRedir.aspx?ID=464DZQEW6WJR-119707282-52109</Url>
      <Description>464DZQEW6WJR-119707282-52109</Description>
    </_dlc_DocIdUrl>
  </documentManagement>
</p:properties>
</file>

<file path=customXml/itemProps1.xml><?xml version="1.0" encoding="utf-8"?>
<ds:datastoreItem xmlns:ds="http://schemas.openxmlformats.org/officeDocument/2006/customXml" ds:itemID="{46E9206E-C643-4C77-899A-E9581DAB6A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CBEC6-EAD0-4634-8393-1E264EA04B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B76377-BF83-4998-876C-AC6239800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03929-fffa-4420-b641-51a467d71321"/>
    <ds:schemaRef ds:uri="d9cb8f04-cae9-484c-b0fc-29ede3b7d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9BBE7A-53C0-4A0A-8174-4672F4B65AAA}">
  <ds:schemaRefs>
    <ds:schemaRef ds:uri="http://schemas.microsoft.com/office/2006/metadata/properties"/>
    <ds:schemaRef ds:uri="http://schemas.microsoft.com/office/infopath/2007/PartnerControls"/>
    <ds:schemaRef ds:uri="d9cb8f04-cae9-484c-b0fc-29ede3b7d1c6"/>
    <ds:schemaRef ds:uri="3ea03929-fffa-4420-b641-51a467d713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salari base-ok</vt:lpstr>
      <vt:lpstr> plus noct-ok</vt:lpstr>
      <vt:lpstr>PLUS VINCULACIO-ok</vt:lpstr>
      <vt:lpstr>PLUS RESP-ok</vt:lpstr>
      <vt:lpstr>RVO-ok</vt:lpstr>
      <vt:lpstr>SIPDP-ok</vt:lpstr>
      <vt:lpstr>SIP-ok</vt:lpstr>
      <vt:lpstr>ALTRES-ok</vt:lpstr>
      <vt:lpstr>AT. CON.PRE</vt:lpstr>
      <vt:lpstr>G LOC-OK</vt:lpstr>
      <vt:lpstr>G PRES-OK</vt:lpstr>
      <vt:lpstr>RAC-OK</vt:lpstr>
      <vt:lpstr>PRIMÀRIA-OK</vt:lpstr>
    </vt:vector>
  </TitlesOfParts>
  <Company>CAPSS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</dc:creator>
  <cp:lastModifiedBy>Pilar Rol</cp:lastModifiedBy>
  <cp:lastPrinted>2025-07-02T07:25:30Z</cp:lastPrinted>
  <dcterms:created xsi:type="dcterms:W3CDTF">2007-01-17T11:59:45Z</dcterms:created>
  <dcterms:modified xsi:type="dcterms:W3CDTF">2025-07-02T07:25:37Z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0x010100F49E544A08B23F449E4E8F112971B7BF</vt:lpwstr>
  </property>
  <property fmtid="{D5CDD505-2E9C-101B-9397-08002B2CF9AE}" pid="3" name="_dlc_DocIdItemGuid">
    <vt:lpwstr>a04b3603-887f-494f-8534-9adc9301f57a</vt:lpwstr>
  </property>
  <property fmtid="{D5CDD505-2E9C-101B-9397-08002B2CF9AE}" pid="4" name="MediaServiceImageTags">
    <vt:lpwstr/>
  </property>
</Properties>
</file>